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760" tabRatio="897" activeTab="6"/>
  </bookViews>
  <sheets>
    <sheet name="Coef K" sheetId="234" r:id="rId1"/>
    <sheet name="PRESUPUESTO" sheetId="10" r:id="rId2"/>
    <sheet name="1.1" sheetId="145" r:id="rId3"/>
    <sheet name="1.2" sheetId="144" r:id="rId4"/>
    <sheet name="2.1" sheetId="261" r:id="rId5"/>
    <sheet name="2.2" sheetId="262" r:id="rId6"/>
    <sheet name="2.3" sheetId="263" r:id="rId7"/>
    <sheet name="2.4" sheetId="267" r:id="rId8"/>
    <sheet name="3.1" sheetId="82" r:id="rId9"/>
    <sheet name="3.2" sheetId="227" r:id="rId10"/>
    <sheet name="3.3" sheetId="228" r:id="rId11"/>
    <sheet name="3.4" sheetId="229" r:id="rId12"/>
    <sheet name="3.5" sheetId="230" r:id="rId13"/>
    <sheet name="3.6" sheetId="231" r:id="rId14"/>
    <sheet name="3.7" sheetId="232" r:id="rId15"/>
    <sheet name="3.8" sheetId="233" r:id="rId16"/>
    <sheet name="4.1.1" sheetId="136" r:id="rId17"/>
    <sheet name="4.1.2" sheetId="103" r:id="rId18"/>
    <sheet name="4.1.3" sheetId="238" r:id="rId19"/>
    <sheet name="4.1.4" sheetId="100" r:id="rId20"/>
    <sheet name="4.1.5" sheetId="98" r:id="rId21"/>
    <sheet name="4.1.6" sheetId="134" r:id="rId22"/>
    <sheet name="4.2" sheetId="259" r:id="rId23"/>
    <sheet name="4.3" sheetId="260" r:id="rId24"/>
    <sheet name="5.1" sheetId="235" r:id="rId25"/>
    <sheet name="5.2" sheetId="236" r:id="rId26"/>
    <sheet name="5.3" sheetId="237" r:id="rId27"/>
    <sheet name="6.1" sheetId="239" r:id="rId28"/>
    <sheet name="6.2" sheetId="240" r:id="rId29"/>
    <sheet name="6.3" sheetId="243" r:id="rId30"/>
    <sheet name="6.4" sheetId="242" r:id="rId31"/>
    <sheet name="6.5" sheetId="244" r:id="rId32"/>
    <sheet name="6.6" sheetId="245" r:id="rId33"/>
    <sheet name="6.7" sheetId="246" r:id="rId34"/>
    <sheet name="6.8" sheetId="248" r:id="rId35"/>
    <sheet name="6.9" sheetId="249" r:id="rId36"/>
    <sheet name="7.1" sheetId="270" r:id="rId37"/>
    <sheet name="7.2" sheetId="271" r:id="rId38"/>
    <sheet name="7.3" sheetId="272" r:id="rId39"/>
    <sheet name="7.4" sheetId="273" r:id="rId40"/>
    <sheet name="7.5" sheetId="274" r:id="rId41"/>
    <sheet name="7.6" sheetId="275" r:id="rId42"/>
    <sheet name="7.7" sheetId="276" r:id="rId43"/>
    <sheet name="7.8" sheetId="277" r:id="rId44"/>
    <sheet name="7.9" sheetId="278" r:id="rId45"/>
    <sheet name="7.10" sheetId="279" r:id="rId46"/>
    <sheet name="7.11" sheetId="280" r:id="rId47"/>
    <sheet name="7.12" sheetId="281" r:id="rId48"/>
    <sheet name="7.13" sheetId="282" r:id="rId49"/>
    <sheet name="7.14" sheetId="283" r:id="rId50"/>
    <sheet name="7.16" sheetId="284" r:id="rId51"/>
    <sheet name="7.17" sheetId="285" r:id="rId52"/>
    <sheet name="7.18" sheetId="286" r:id="rId53"/>
    <sheet name="7.19" sheetId="287" r:id="rId54"/>
    <sheet name="7.20" sheetId="288" r:id="rId55"/>
    <sheet name="8.1" sheetId="289" r:id="rId56"/>
    <sheet name="8.2" sheetId="290" r:id="rId57"/>
    <sheet name="8.3" sheetId="291" r:id="rId58"/>
    <sheet name="8.4" sheetId="292" r:id="rId59"/>
    <sheet name="8.10" sheetId="293" r:id="rId60"/>
    <sheet name="9" sheetId="266" r:id="rId61"/>
    <sheet name="1a9" sheetId="269" r:id="rId62"/>
  </sheets>
  <externalReferences>
    <externalReference r:id="rId63"/>
    <externalReference r:id="rId64"/>
    <externalReference r:id="rId65"/>
    <externalReference r:id="rId66"/>
    <externalReference r:id="rId67"/>
    <externalReference r:id="rId68"/>
    <externalReference r:id="rId69"/>
  </externalReferences>
  <definedNames>
    <definedName name="\0" localSheetId="2">#REF!</definedName>
    <definedName name="\0" localSheetId="3">#REF!</definedName>
    <definedName name="\0" localSheetId="4">#REF!</definedName>
    <definedName name="\0" localSheetId="5">#REF!</definedName>
    <definedName name="\0" localSheetId="6">#REF!</definedName>
    <definedName name="\0" localSheetId="7">#REF!</definedName>
    <definedName name="\0" localSheetId="8">#REF!</definedName>
    <definedName name="\0" localSheetId="9">#REF!</definedName>
    <definedName name="\0" localSheetId="10">#REF!</definedName>
    <definedName name="\0" localSheetId="11">#REF!</definedName>
    <definedName name="\0" localSheetId="12">#REF!</definedName>
    <definedName name="\0" localSheetId="13">#REF!</definedName>
    <definedName name="\0" localSheetId="14">#REF!</definedName>
    <definedName name="\0" localSheetId="15">#REF!</definedName>
    <definedName name="\0" localSheetId="16">#REF!</definedName>
    <definedName name="\0" localSheetId="17">#REF!</definedName>
    <definedName name="\0" localSheetId="18">#REF!</definedName>
    <definedName name="\0" localSheetId="19">#REF!</definedName>
    <definedName name="\0" localSheetId="20">#REF!</definedName>
    <definedName name="\0" localSheetId="21">#REF!</definedName>
    <definedName name="\0" localSheetId="27">#REF!</definedName>
    <definedName name="\0" localSheetId="28">#REF!</definedName>
    <definedName name="\0" localSheetId="29">#REF!</definedName>
    <definedName name="\0" localSheetId="30">#REF!</definedName>
    <definedName name="\0" localSheetId="31">#REF!</definedName>
    <definedName name="\0" localSheetId="32">#REF!</definedName>
    <definedName name="\0" localSheetId="33">#REF!</definedName>
    <definedName name="\0" localSheetId="34">#REF!</definedName>
    <definedName name="\0" localSheetId="35">#REF!</definedName>
    <definedName name="\0" localSheetId="36">#REF!</definedName>
    <definedName name="\0" localSheetId="45">#REF!</definedName>
    <definedName name="\0" localSheetId="46">#REF!</definedName>
    <definedName name="\0" localSheetId="47">#REF!</definedName>
    <definedName name="\0" localSheetId="48">#REF!</definedName>
    <definedName name="\0" localSheetId="49">#REF!</definedName>
    <definedName name="\0" localSheetId="50">#REF!</definedName>
    <definedName name="\0" localSheetId="51">#REF!</definedName>
    <definedName name="\0" localSheetId="52">#REF!</definedName>
    <definedName name="\0" localSheetId="53">#REF!</definedName>
    <definedName name="\0" localSheetId="37">#REF!</definedName>
    <definedName name="\0" localSheetId="54">#REF!</definedName>
    <definedName name="\0" localSheetId="38">#REF!</definedName>
    <definedName name="\0" localSheetId="39">#REF!</definedName>
    <definedName name="\0" localSheetId="40">#REF!</definedName>
    <definedName name="\0" localSheetId="41">#REF!</definedName>
    <definedName name="\0" localSheetId="42">#REF!</definedName>
    <definedName name="\0" localSheetId="43">#REF!</definedName>
    <definedName name="\0" localSheetId="44">#REF!</definedName>
    <definedName name="\0" localSheetId="55">#REF!</definedName>
    <definedName name="\0" localSheetId="59">#REF!</definedName>
    <definedName name="\0" localSheetId="56">#REF!</definedName>
    <definedName name="\0" localSheetId="57">#REF!</definedName>
    <definedName name="\0" localSheetId="58">#REF!</definedName>
    <definedName name="\0" localSheetId="60">#REF!</definedName>
    <definedName name="\0">#REF!</definedName>
    <definedName name="\a" localSheetId="36">#REF!</definedName>
    <definedName name="\a" localSheetId="45">#REF!</definedName>
    <definedName name="\a" localSheetId="46">#REF!</definedName>
    <definedName name="\a" localSheetId="47">#REF!</definedName>
    <definedName name="\a" localSheetId="48">#REF!</definedName>
    <definedName name="\a" localSheetId="49">#REF!</definedName>
    <definedName name="\a" localSheetId="50">#REF!</definedName>
    <definedName name="\a" localSheetId="51">#REF!</definedName>
    <definedName name="\a" localSheetId="52">#REF!</definedName>
    <definedName name="\a" localSheetId="53">#REF!</definedName>
    <definedName name="\a" localSheetId="37">#REF!</definedName>
    <definedName name="\a" localSheetId="54">#REF!</definedName>
    <definedName name="\a" localSheetId="38">#REF!</definedName>
    <definedName name="\a" localSheetId="39">#REF!</definedName>
    <definedName name="\a" localSheetId="40">#REF!</definedName>
    <definedName name="\a" localSheetId="41">#REF!</definedName>
    <definedName name="\a" localSheetId="42">#REF!</definedName>
    <definedName name="\a" localSheetId="43">#REF!</definedName>
    <definedName name="\a" localSheetId="44">#REF!</definedName>
    <definedName name="\a">#REF!</definedName>
    <definedName name="\f" localSheetId="36">#REF!</definedName>
    <definedName name="\f" localSheetId="45">#REF!</definedName>
    <definedName name="\f" localSheetId="46">#REF!</definedName>
    <definedName name="\f" localSheetId="47">#REF!</definedName>
    <definedName name="\f" localSheetId="48">#REF!</definedName>
    <definedName name="\f" localSheetId="49">#REF!</definedName>
    <definedName name="\f" localSheetId="50">#REF!</definedName>
    <definedName name="\f" localSheetId="51">#REF!</definedName>
    <definedName name="\f" localSheetId="52">#REF!</definedName>
    <definedName name="\f" localSheetId="53">#REF!</definedName>
    <definedName name="\f" localSheetId="37">#REF!</definedName>
    <definedName name="\f" localSheetId="54">#REF!</definedName>
    <definedName name="\f" localSheetId="38">#REF!</definedName>
    <definedName name="\f" localSheetId="39">#REF!</definedName>
    <definedName name="\f" localSheetId="40">#REF!</definedName>
    <definedName name="\f" localSheetId="41">#REF!</definedName>
    <definedName name="\f" localSheetId="42">#REF!</definedName>
    <definedName name="\f" localSheetId="43">#REF!</definedName>
    <definedName name="\f" localSheetId="44">#REF!</definedName>
    <definedName name="\f">#REF!</definedName>
    <definedName name="\g" localSheetId="36">#REF!</definedName>
    <definedName name="\g" localSheetId="45">#REF!</definedName>
    <definedName name="\g" localSheetId="46">#REF!</definedName>
    <definedName name="\g" localSheetId="47">#REF!</definedName>
    <definedName name="\g" localSheetId="48">#REF!</definedName>
    <definedName name="\g" localSheetId="49">#REF!</definedName>
    <definedName name="\g" localSheetId="50">#REF!</definedName>
    <definedName name="\g" localSheetId="51">#REF!</definedName>
    <definedName name="\g" localSheetId="52">#REF!</definedName>
    <definedName name="\g" localSheetId="53">#REF!</definedName>
    <definedName name="\g" localSheetId="37">#REF!</definedName>
    <definedName name="\g" localSheetId="54">#REF!</definedName>
    <definedName name="\g" localSheetId="38">#REF!</definedName>
    <definedName name="\g" localSheetId="39">#REF!</definedName>
    <definedName name="\g" localSheetId="40">#REF!</definedName>
    <definedName name="\g" localSheetId="41">#REF!</definedName>
    <definedName name="\g" localSheetId="42">#REF!</definedName>
    <definedName name="\g" localSheetId="43">#REF!</definedName>
    <definedName name="\g" localSheetId="44">#REF!</definedName>
    <definedName name="\g">#REF!</definedName>
    <definedName name="\m" localSheetId="2">#REF!</definedName>
    <definedName name="\m" localSheetId="3">#REF!</definedName>
    <definedName name="\m" localSheetId="4">#REF!</definedName>
    <definedName name="\m" localSheetId="5">#REF!</definedName>
    <definedName name="\m" localSheetId="6">#REF!</definedName>
    <definedName name="\m" localSheetId="7">#REF!</definedName>
    <definedName name="\m" localSheetId="8">#REF!</definedName>
    <definedName name="\m" localSheetId="9">#REF!</definedName>
    <definedName name="\m" localSheetId="10">#REF!</definedName>
    <definedName name="\m" localSheetId="11">#REF!</definedName>
    <definedName name="\m" localSheetId="12">#REF!</definedName>
    <definedName name="\m" localSheetId="13">#REF!</definedName>
    <definedName name="\m" localSheetId="14">#REF!</definedName>
    <definedName name="\m" localSheetId="15">#REF!</definedName>
    <definedName name="\m" localSheetId="16">#REF!</definedName>
    <definedName name="\m" localSheetId="17">#REF!</definedName>
    <definedName name="\m" localSheetId="18">#REF!</definedName>
    <definedName name="\m" localSheetId="19">#REF!</definedName>
    <definedName name="\m" localSheetId="20">#REF!</definedName>
    <definedName name="\m" localSheetId="21">#REF!</definedName>
    <definedName name="\m" localSheetId="27">#REF!</definedName>
    <definedName name="\m" localSheetId="28">#REF!</definedName>
    <definedName name="\m" localSheetId="29">#REF!</definedName>
    <definedName name="\m" localSheetId="30">#REF!</definedName>
    <definedName name="\m" localSheetId="31">#REF!</definedName>
    <definedName name="\m" localSheetId="32">#REF!</definedName>
    <definedName name="\m" localSheetId="33">#REF!</definedName>
    <definedName name="\m" localSheetId="34">#REF!</definedName>
    <definedName name="\m" localSheetId="35">#REF!</definedName>
    <definedName name="\m" localSheetId="36">#REF!</definedName>
    <definedName name="\m" localSheetId="45">#REF!</definedName>
    <definedName name="\m" localSheetId="46">#REF!</definedName>
    <definedName name="\m" localSheetId="47">#REF!</definedName>
    <definedName name="\m" localSheetId="48">#REF!</definedName>
    <definedName name="\m" localSheetId="49">#REF!</definedName>
    <definedName name="\m" localSheetId="50">#REF!</definedName>
    <definedName name="\m" localSheetId="51">#REF!</definedName>
    <definedName name="\m" localSheetId="52">#REF!</definedName>
    <definedName name="\m" localSheetId="53">#REF!</definedName>
    <definedName name="\m" localSheetId="37">#REF!</definedName>
    <definedName name="\m" localSheetId="54">#REF!</definedName>
    <definedName name="\m" localSheetId="38">#REF!</definedName>
    <definedName name="\m" localSheetId="39">#REF!</definedName>
    <definedName name="\m" localSheetId="40">#REF!</definedName>
    <definedName name="\m" localSheetId="41">#REF!</definedName>
    <definedName name="\m" localSheetId="42">#REF!</definedName>
    <definedName name="\m" localSheetId="43">#REF!</definedName>
    <definedName name="\m" localSheetId="44">#REF!</definedName>
    <definedName name="\m" localSheetId="55">#REF!</definedName>
    <definedName name="\m" localSheetId="59">#REF!</definedName>
    <definedName name="\m" localSheetId="56">#REF!</definedName>
    <definedName name="\m" localSheetId="57">#REF!</definedName>
    <definedName name="\m" localSheetId="58">#REF!</definedName>
    <definedName name="\m" localSheetId="60">#REF!</definedName>
    <definedName name="\m">#REF!</definedName>
    <definedName name="\n" localSheetId="36">#REF!</definedName>
    <definedName name="\n" localSheetId="45">#REF!</definedName>
    <definedName name="\n" localSheetId="46">#REF!</definedName>
    <definedName name="\n" localSheetId="47">#REF!</definedName>
    <definedName name="\n" localSheetId="48">#REF!</definedName>
    <definedName name="\n" localSheetId="49">#REF!</definedName>
    <definedName name="\n" localSheetId="50">#REF!</definedName>
    <definedName name="\n" localSheetId="51">#REF!</definedName>
    <definedName name="\n" localSheetId="52">#REF!</definedName>
    <definedName name="\n" localSheetId="53">#REF!</definedName>
    <definedName name="\n" localSheetId="37">#REF!</definedName>
    <definedName name="\n" localSheetId="54">#REF!</definedName>
    <definedName name="\n" localSheetId="38">#REF!</definedName>
    <definedName name="\n" localSheetId="39">#REF!</definedName>
    <definedName name="\n" localSheetId="40">#REF!</definedName>
    <definedName name="\n" localSheetId="41">#REF!</definedName>
    <definedName name="\n" localSheetId="42">#REF!</definedName>
    <definedName name="\n" localSheetId="43">#REF!</definedName>
    <definedName name="\n" localSheetId="44">#REF!</definedName>
    <definedName name="\n">#REF!</definedName>
    <definedName name="\p" localSheetId="36">#REF!</definedName>
    <definedName name="\p" localSheetId="45">#REF!</definedName>
    <definedName name="\p" localSheetId="46">#REF!</definedName>
    <definedName name="\p" localSheetId="47">#REF!</definedName>
    <definedName name="\p" localSheetId="48">#REF!</definedName>
    <definedName name="\p" localSheetId="49">#REF!</definedName>
    <definedName name="\p" localSheetId="50">#REF!</definedName>
    <definedName name="\p" localSheetId="51">#REF!</definedName>
    <definedName name="\p" localSheetId="52">#REF!</definedName>
    <definedName name="\p" localSheetId="53">#REF!</definedName>
    <definedName name="\p" localSheetId="37">#REF!</definedName>
    <definedName name="\p" localSheetId="54">#REF!</definedName>
    <definedName name="\p" localSheetId="38">#REF!</definedName>
    <definedName name="\p" localSheetId="39">#REF!</definedName>
    <definedName name="\p" localSheetId="40">#REF!</definedName>
    <definedName name="\p" localSheetId="41">#REF!</definedName>
    <definedName name="\p" localSheetId="42">#REF!</definedName>
    <definedName name="\p" localSheetId="43">#REF!</definedName>
    <definedName name="\p" localSheetId="44">#REF!</definedName>
    <definedName name="\p">#REF!</definedName>
    <definedName name="\s" localSheetId="36">#REF!</definedName>
    <definedName name="\s" localSheetId="45">#REF!</definedName>
    <definedName name="\s" localSheetId="46">#REF!</definedName>
    <definedName name="\s" localSheetId="47">#REF!</definedName>
    <definedName name="\s" localSheetId="48">#REF!</definedName>
    <definedName name="\s" localSheetId="49">#REF!</definedName>
    <definedName name="\s" localSheetId="50">#REF!</definedName>
    <definedName name="\s" localSheetId="51">#REF!</definedName>
    <definedName name="\s" localSheetId="52">#REF!</definedName>
    <definedName name="\s" localSheetId="53">#REF!</definedName>
    <definedName name="\s" localSheetId="37">#REF!</definedName>
    <definedName name="\s" localSheetId="54">#REF!</definedName>
    <definedName name="\s" localSheetId="38">#REF!</definedName>
    <definedName name="\s" localSheetId="39">#REF!</definedName>
    <definedName name="\s" localSheetId="40">#REF!</definedName>
    <definedName name="\s" localSheetId="41">#REF!</definedName>
    <definedName name="\s" localSheetId="42">#REF!</definedName>
    <definedName name="\s" localSheetId="43">#REF!</definedName>
    <definedName name="\s" localSheetId="44">#REF!</definedName>
    <definedName name="\s">#REF!</definedName>
    <definedName name="\x" localSheetId="36">#REF!</definedName>
    <definedName name="\x" localSheetId="45">#REF!</definedName>
    <definedName name="\x" localSheetId="46">#REF!</definedName>
    <definedName name="\x" localSheetId="47">#REF!</definedName>
    <definedName name="\x" localSheetId="48">#REF!</definedName>
    <definedName name="\x" localSheetId="49">#REF!</definedName>
    <definedName name="\x" localSheetId="50">#REF!</definedName>
    <definedName name="\x" localSheetId="51">#REF!</definedName>
    <definedName name="\x" localSheetId="52">#REF!</definedName>
    <definedName name="\x" localSheetId="53">#REF!</definedName>
    <definedName name="\x" localSheetId="37">#REF!</definedName>
    <definedName name="\x" localSheetId="54">#REF!</definedName>
    <definedName name="\x" localSheetId="38">#REF!</definedName>
    <definedName name="\x" localSheetId="39">#REF!</definedName>
    <definedName name="\x" localSheetId="40">#REF!</definedName>
    <definedName name="\x" localSheetId="41">#REF!</definedName>
    <definedName name="\x" localSheetId="42">#REF!</definedName>
    <definedName name="\x" localSheetId="43">#REF!</definedName>
    <definedName name="\x" localSheetId="44">#REF!</definedName>
    <definedName name="\x">#REF!</definedName>
    <definedName name="_0" localSheetId="2">#REF!</definedName>
    <definedName name="_0" localSheetId="3">#REF!</definedName>
    <definedName name="_0" localSheetId="4">#REF!</definedName>
    <definedName name="_0" localSheetId="5">#REF!</definedName>
    <definedName name="_0" localSheetId="6">#REF!</definedName>
    <definedName name="_0" localSheetId="7">#REF!</definedName>
    <definedName name="_0" localSheetId="8">#REF!</definedName>
    <definedName name="_0" localSheetId="9">#REF!</definedName>
    <definedName name="_0" localSheetId="10">#REF!</definedName>
    <definedName name="_0" localSheetId="11">#REF!</definedName>
    <definedName name="_0" localSheetId="12">#REF!</definedName>
    <definedName name="_0" localSheetId="13">#REF!</definedName>
    <definedName name="_0" localSheetId="14">#REF!</definedName>
    <definedName name="_0" localSheetId="15">#REF!</definedName>
    <definedName name="_0" localSheetId="16">#REF!</definedName>
    <definedName name="_0" localSheetId="17">#REF!</definedName>
    <definedName name="_0" localSheetId="18">#REF!</definedName>
    <definedName name="_0" localSheetId="19">#REF!</definedName>
    <definedName name="_0" localSheetId="20">#REF!</definedName>
    <definedName name="_0" localSheetId="21">#REF!</definedName>
    <definedName name="_0" localSheetId="27">#REF!</definedName>
    <definedName name="_0" localSheetId="28">#REF!</definedName>
    <definedName name="_0" localSheetId="29">#REF!</definedName>
    <definedName name="_0" localSheetId="30">#REF!</definedName>
    <definedName name="_0" localSheetId="31">#REF!</definedName>
    <definedName name="_0" localSheetId="32">#REF!</definedName>
    <definedName name="_0" localSheetId="33">#REF!</definedName>
    <definedName name="_0" localSheetId="34">#REF!</definedName>
    <definedName name="_0" localSheetId="35">#REF!</definedName>
    <definedName name="_0" localSheetId="36">#REF!</definedName>
    <definedName name="_0" localSheetId="45">#REF!</definedName>
    <definedName name="_0" localSheetId="46">#REF!</definedName>
    <definedName name="_0" localSheetId="47">#REF!</definedName>
    <definedName name="_0" localSheetId="48">#REF!</definedName>
    <definedName name="_0" localSheetId="49">#REF!</definedName>
    <definedName name="_0" localSheetId="50">#REF!</definedName>
    <definedName name="_0" localSheetId="51">#REF!</definedName>
    <definedName name="_0" localSheetId="52">#REF!</definedName>
    <definedName name="_0" localSheetId="53">#REF!</definedName>
    <definedName name="_0" localSheetId="37">#REF!</definedName>
    <definedName name="_0" localSheetId="54">#REF!</definedName>
    <definedName name="_0" localSheetId="38">#REF!</definedName>
    <definedName name="_0" localSheetId="39">#REF!</definedName>
    <definedName name="_0" localSheetId="40">#REF!</definedName>
    <definedName name="_0" localSheetId="41">#REF!</definedName>
    <definedName name="_0" localSheetId="42">#REF!</definedName>
    <definedName name="_0" localSheetId="43">#REF!</definedName>
    <definedName name="_0" localSheetId="44">#REF!</definedName>
    <definedName name="_0" localSheetId="55">#REF!</definedName>
    <definedName name="_0" localSheetId="59">#REF!</definedName>
    <definedName name="_0" localSheetId="56">#REF!</definedName>
    <definedName name="_0" localSheetId="57">#REF!</definedName>
    <definedName name="_0" localSheetId="58">#REF!</definedName>
    <definedName name="_0" localSheetId="60">#REF!</definedName>
    <definedName name="_0">#REF!</definedName>
    <definedName name="_0_41" localSheetId="2">#REF!</definedName>
    <definedName name="_0_41" localSheetId="3">#REF!</definedName>
    <definedName name="_0_41" localSheetId="4">#REF!</definedName>
    <definedName name="_0_41" localSheetId="5">#REF!</definedName>
    <definedName name="_0_41" localSheetId="6">#REF!</definedName>
    <definedName name="_0_41" localSheetId="7">#REF!</definedName>
    <definedName name="_0_41" localSheetId="8">#REF!</definedName>
    <definedName name="_0_41" localSheetId="9">#REF!</definedName>
    <definedName name="_0_41" localSheetId="10">#REF!</definedName>
    <definedName name="_0_41" localSheetId="11">#REF!</definedName>
    <definedName name="_0_41" localSheetId="12">#REF!</definedName>
    <definedName name="_0_41" localSheetId="13">#REF!</definedName>
    <definedName name="_0_41" localSheetId="14">#REF!</definedName>
    <definedName name="_0_41" localSheetId="15">#REF!</definedName>
    <definedName name="_0_41" localSheetId="16">#REF!</definedName>
    <definedName name="_0_41" localSheetId="17">#REF!</definedName>
    <definedName name="_0_41" localSheetId="18">#REF!</definedName>
    <definedName name="_0_41" localSheetId="19">#REF!</definedName>
    <definedName name="_0_41" localSheetId="20">#REF!</definedName>
    <definedName name="_0_41" localSheetId="21">#REF!</definedName>
    <definedName name="_0_41" localSheetId="27">#REF!</definedName>
    <definedName name="_0_41" localSheetId="28">#REF!</definedName>
    <definedName name="_0_41" localSheetId="29">#REF!</definedName>
    <definedName name="_0_41" localSheetId="30">#REF!</definedName>
    <definedName name="_0_41" localSheetId="31">#REF!</definedName>
    <definedName name="_0_41" localSheetId="32">#REF!</definedName>
    <definedName name="_0_41" localSheetId="33">#REF!</definedName>
    <definedName name="_0_41" localSheetId="34">#REF!</definedName>
    <definedName name="_0_41" localSheetId="35">#REF!</definedName>
    <definedName name="_0_41" localSheetId="36">#REF!</definedName>
    <definedName name="_0_41" localSheetId="45">#REF!</definedName>
    <definedName name="_0_41" localSheetId="46">#REF!</definedName>
    <definedName name="_0_41" localSheetId="47">#REF!</definedName>
    <definedName name="_0_41" localSheetId="48">#REF!</definedName>
    <definedName name="_0_41" localSheetId="49">#REF!</definedName>
    <definedName name="_0_41" localSheetId="50">#REF!</definedName>
    <definedName name="_0_41" localSheetId="51">#REF!</definedName>
    <definedName name="_0_41" localSheetId="52">#REF!</definedName>
    <definedName name="_0_41" localSheetId="53">#REF!</definedName>
    <definedName name="_0_41" localSheetId="37">#REF!</definedName>
    <definedName name="_0_41" localSheetId="54">#REF!</definedName>
    <definedName name="_0_41" localSheetId="38">#REF!</definedName>
    <definedName name="_0_41" localSheetId="39">#REF!</definedName>
    <definedName name="_0_41" localSheetId="40">#REF!</definedName>
    <definedName name="_0_41" localSheetId="41">#REF!</definedName>
    <definedName name="_0_41" localSheetId="42">#REF!</definedName>
    <definedName name="_0_41" localSheetId="43">#REF!</definedName>
    <definedName name="_0_41" localSheetId="44">#REF!</definedName>
    <definedName name="_0_41" localSheetId="55">#REF!</definedName>
    <definedName name="_0_41" localSheetId="59">#REF!</definedName>
    <definedName name="_0_41" localSheetId="56">#REF!</definedName>
    <definedName name="_0_41" localSheetId="57">#REF!</definedName>
    <definedName name="_0_41" localSheetId="58">#REF!</definedName>
    <definedName name="_0_41" localSheetId="60">#REF!</definedName>
    <definedName name="_0_41">#REF!</definedName>
    <definedName name="_0_46" localSheetId="2">#REF!</definedName>
    <definedName name="_0_46" localSheetId="3">#REF!</definedName>
    <definedName name="_0_46" localSheetId="4">#REF!</definedName>
    <definedName name="_0_46" localSheetId="5">#REF!</definedName>
    <definedName name="_0_46" localSheetId="6">#REF!</definedName>
    <definedName name="_0_46" localSheetId="7">#REF!</definedName>
    <definedName name="_0_46" localSheetId="8">#REF!</definedName>
    <definedName name="_0_46" localSheetId="9">#REF!</definedName>
    <definedName name="_0_46" localSheetId="10">#REF!</definedName>
    <definedName name="_0_46" localSheetId="11">#REF!</definedName>
    <definedName name="_0_46" localSheetId="12">#REF!</definedName>
    <definedName name="_0_46" localSheetId="13">#REF!</definedName>
    <definedName name="_0_46" localSheetId="14">#REF!</definedName>
    <definedName name="_0_46" localSheetId="15">#REF!</definedName>
    <definedName name="_0_46" localSheetId="16">#REF!</definedName>
    <definedName name="_0_46" localSheetId="17">#REF!</definedName>
    <definedName name="_0_46" localSheetId="18">#REF!</definedName>
    <definedName name="_0_46" localSheetId="19">#REF!</definedName>
    <definedName name="_0_46" localSheetId="20">#REF!</definedName>
    <definedName name="_0_46" localSheetId="21">#REF!</definedName>
    <definedName name="_0_46" localSheetId="27">#REF!</definedName>
    <definedName name="_0_46" localSheetId="28">#REF!</definedName>
    <definedName name="_0_46" localSheetId="29">#REF!</definedName>
    <definedName name="_0_46" localSheetId="30">#REF!</definedName>
    <definedName name="_0_46" localSheetId="31">#REF!</definedName>
    <definedName name="_0_46" localSheetId="32">#REF!</definedName>
    <definedName name="_0_46" localSheetId="33">#REF!</definedName>
    <definedName name="_0_46" localSheetId="34">#REF!</definedName>
    <definedName name="_0_46" localSheetId="35">#REF!</definedName>
    <definedName name="_0_46" localSheetId="36">#REF!</definedName>
    <definedName name="_0_46" localSheetId="45">#REF!</definedName>
    <definedName name="_0_46" localSheetId="46">#REF!</definedName>
    <definedName name="_0_46" localSheetId="47">#REF!</definedName>
    <definedName name="_0_46" localSheetId="48">#REF!</definedName>
    <definedName name="_0_46" localSheetId="49">#REF!</definedName>
    <definedName name="_0_46" localSheetId="50">#REF!</definedName>
    <definedName name="_0_46" localSheetId="51">#REF!</definedName>
    <definedName name="_0_46" localSheetId="52">#REF!</definedName>
    <definedName name="_0_46" localSheetId="53">#REF!</definedName>
    <definedName name="_0_46" localSheetId="37">#REF!</definedName>
    <definedName name="_0_46" localSheetId="54">#REF!</definedName>
    <definedName name="_0_46" localSheetId="38">#REF!</definedName>
    <definedName name="_0_46" localSheetId="39">#REF!</definedName>
    <definedName name="_0_46" localSheetId="40">#REF!</definedName>
    <definedName name="_0_46" localSheetId="41">#REF!</definedName>
    <definedName name="_0_46" localSheetId="42">#REF!</definedName>
    <definedName name="_0_46" localSheetId="43">#REF!</definedName>
    <definedName name="_0_46" localSheetId="44">#REF!</definedName>
    <definedName name="_0_46" localSheetId="55">#REF!</definedName>
    <definedName name="_0_46" localSheetId="59">#REF!</definedName>
    <definedName name="_0_46" localSheetId="56">#REF!</definedName>
    <definedName name="_0_46" localSheetId="57">#REF!</definedName>
    <definedName name="_0_46" localSheetId="58">#REF!</definedName>
    <definedName name="_0_46" localSheetId="60">#REF!</definedName>
    <definedName name="_0_46">#REF!</definedName>
    <definedName name="_0_52" localSheetId="2">#REF!</definedName>
    <definedName name="_0_52" localSheetId="3">#REF!</definedName>
    <definedName name="_0_52" localSheetId="4">#REF!</definedName>
    <definedName name="_0_52" localSheetId="5">#REF!</definedName>
    <definedName name="_0_52" localSheetId="6">#REF!</definedName>
    <definedName name="_0_52" localSheetId="7">#REF!</definedName>
    <definedName name="_0_52" localSheetId="8">#REF!</definedName>
    <definedName name="_0_52" localSheetId="9">#REF!</definedName>
    <definedName name="_0_52" localSheetId="10">#REF!</definedName>
    <definedName name="_0_52" localSheetId="11">#REF!</definedName>
    <definedName name="_0_52" localSheetId="12">#REF!</definedName>
    <definedName name="_0_52" localSheetId="13">#REF!</definedName>
    <definedName name="_0_52" localSheetId="14">#REF!</definedName>
    <definedName name="_0_52" localSheetId="15">#REF!</definedName>
    <definedName name="_0_52" localSheetId="16">#REF!</definedName>
    <definedName name="_0_52" localSheetId="17">#REF!</definedName>
    <definedName name="_0_52" localSheetId="18">#REF!</definedName>
    <definedName name="_0_52" localSheetId="19">#REF!</definedName>
    <definedName name="_0_52" localSheetId="20">#REF!</definedName>
    <definedName name="_0_52" localSheetId="21">#REF!</definedName>
    <definedName name="_0_52" localSheetId="27">#REF!</definedName>
    <definedName name="_0_52" localSheetId="28">#REF!</definedName>
    <definedName name="_0_52" localSheetId="29">#REF!</definedName>
    <definedName name="_0_52" localSheetId="30">#REF!</definedName>
    <definedName name="_0_52" localSheetId="31">#REF!</definedName>
    <definedName name="_0_52" localSheetId="32">#REF!</definedName>
    <definedName name="_0_52" localSheetId="33">#REF!</definedName>
    <definedName name="_0_52" localSheetId="34">#REF!</definedName>
    <definedName name="_0_52" localSheetId="35">#REF!</definedName>
    <definedName name="_0_52" localSheetId="36">#REF!</definedName>
    <definedName name="_0_52" localSheetId="45">#REF!</definedName>
    <definedName name="_0_52" localSheetId="46">#REF!</definedName>
    <definedName name="_0_52" localSheetId="47">#REF!</definedName>
    <definedName name="_0_52" localSheetId="48">#REF!</definedName>
    <definedName name="_0_52" localSheetId="49">#REF!</definedName>
    <definedName name="_0_52" localSheetId="50">#REF!</definedName>
    <definedName name="_0_52" localSheetId="51">#REF!</definedName>
    <definedName name="_0_52" localSheetId="52">#REF!</definedName>
    <definedName name="_0_52" localSheetId="53">#REF!</definedName>
    <definedName name="_0_52" localSheetId="37">#REF!</definedName>
    <definedName name="_0_52" localSheetId="54">#REF!</definedName>
    <definedName name="_0_52" localSheetId="38">#REF!</definedName>
    <definedName name="_0_52" localSheetId="39">#REF!</definedName>
    <definedName name="_0_52" localSheetId="40">#REF!</definedName>
    <definedName name="_0_52" localSheetId="41">#REF!</definedName>
    <definedName name="_0_52" localSheetId="42">#REF!</definedName>
    <definedName name="_0_52" localSheetId="43">#REF!</definedName>
    <definedName name="_0_52" localSheetId="44">#REF!</definedName>
    <definedName name="_0_52" localSheetId="55">#REF!</definedName>
    <definedName name="_0_52" localSheetId="59">#REF!</definedName>
    <definedName name="_0_52" localSheetId="56">#REF!</definedName>
    <definedName name="_0_52" localSheetId="57">#REF!</definedName>
    <definedName name="_0_52" localSheetId="58">#REF!</definedName>
    <definedName name="_0_52" localSheetId="60">#REF!</definedName>
    <definedName name="_0_52">#REF!</definedName>
    <definedName name="_0_53" localSheetId="2">#REF!</definedName>
    <definedName name="_0_53" localSheetId="3">#REF!</definedName>
    <definedName name="_0_53" localSheetId="4">#REF!</definedName>
    <definedName name="_0_53" localSheetId="5">#REF!</definedName>
    <definedName name="_0_53" localSheetId="6">#REF!</definedName>
    <definedName name="_0_53" localSheetId="7">#REF!</definedName>
    <definedName name="_0_53" localSheetId="8">#REF!</definedName>
    <definedName name="_0_53" localSheetId="9">#REF!</definedName>
    <definedName name="_0_53" localSheetId="10">#REF!</definedName>
    <definedName name="_0_53" localSheetId="11">#REF!</definedName>
    <definedName name="_0_53" localSheetId="12">#REF!</definedName>
    <definedName name="_0_53" localSheetId="13">#REF!</definedName>
    <definedName name="_0_53" localSheetId="14">#REF!</definedName>
    <definedName name="_0_53" localSheetId="15">#REF!</definedName>
    <definedName name="_0_53" localSheetId="16">#REF!</definedName>
    <definedName name="_0_53" localSheetId="17">#REF!</definedName>
    <definedName name="_0_53" localSheetId="18">#REF!</definedName>
    <definedName name="_0_53" localSheetId="19">#REF!</definedName>
    <definedName name="_0_53" localSheetId="20">#REF!</definedName>
    <definedName name="_0_53" localSheetId="21">#REF!</definedName>
    <definedName name="_0_53" localSheetId="27">#REF!</definedName>
    <definedName name="_0_53" localSheetId="28">#REF!</definedName>
    <definedName name="_0_53" localSheetId="29">#REF!</definedName>
    <definedName name="_0_53" localSheetId="30">#REF!</definedName>
    <definedName name="_0_53" localSheetId="31">#REF!</definedName>
    <definedName name="_0_53" localSheetId="32">#REF!</definedName>
    <definedName name="_0_53" localSheetId="33">#REF!</definedName>
    <definedName name="_0_53" localSheetId="34">#REF!</definedName>
    <definedName name="_0_53" localSheetId="35">#REF!</definedName>
    <definedName name="_0_53" localSheetId="36">#REF!</definedName>
    <definedName name="_0_53" localSheetId="45">#REF!</definedName>
    <definedName name="_0_53" localSheetId="46">#REF!</definedName>
    <definedName name="_0_53" localSheetId="47">#REF!</definedName>
    <definedName name="_0_53" localSheetId="48">#REF!</definedName>
    <definedName name="_0_53" localSheetId="49">#REF!</definedName>
    <definedName name="_0_53" localSheetId="50">#REF!</definedName>
    <definedName name="_0_53" localSheetId="51">#REF!</definedName>
    <definedName name="_0_53" localSheetId="52">#REF!</definedName>
    <definedName name="_0_53" localSheetId="53">#REF!</definedName>
    <definedName name="_0_53" localSheetId="37">#REF!</definedName>
    <definedName name="_0_53" localSheetId="54">#REF!</definedName>
    <definedName name="_0_53" localSheetId="38">#REF!</definedName>
    <definedName name="_0_53" localSheetId="39">#REF!</definedName>
    <definedName name="_0_53" localSheetId="40">#REF!</definedName>
    <definedName name="_0_53" localSheetId="41">#REF!</definedName>
    <definedName name="_0_53" localSheetId="42">#REF!</definedName>
    <definedName name="_0_53" localSheetId="43">#REF!</definedName>
    <definedName name="_0_53" localSheetId="44">#REF!</definedName>
    <definedName name="_0_53" localSheetId="55">#REF!</definedName>
    <definedName name="_0_53" localSheetId="59">#REF!</definedName>
    <definedName name="_0_53" localSheetId="56">#REF!</definedName>
    <definedName name="_0_53" localSheetId="57">#REF!</definedName>
    <definedName name="_0_53" localSheetId="58">#REF!</definedName>
    <definedName name="_0_53" localSheetId="60">#REF!</definedName>
    <definedName name="_0_53">#REF!</definedName>
    <definedName name="_0_55" localSheetId="2">#REF!</definedName>
    <definedName name="_0_55" localSheetId="3">#REF!</definedName>
    <definedName name="_0_55" localSheetId="4">#REF!</definedName>
    <definedName name="_0_55" localSheetId="5">#REF!</definedName>
    <definedName name="_0_55" localSheetId="6">#REF!</definedName>
    <definedName name="_0_55" localSheetId="7">#REF!</definedName>
    <definedName name="_0_55" localSheetId="8">#REF!</definedName>
    <definedName name="_0_55" localSheetId="9">#REF!</definedName>
    <definedName name="_0_55" localSheetId="10">#REF!</definedName>
    <definedName name="_0_55" localSheetId="11">#REF!</definedName>
    <definedName name="_0_55" localSheetId="12">#REF!</definedName>
    <definedName name="_0_55" localSheetId="13">#REF!</definedName>
    <definedName name="_0_55" localSheetId="14">#REF!</definedName>
    <definedName name="_0_55" localSheetId="15">#REF!</definedName>
    <definedName name="_0_55" localSheetId="16">#REF!</definedName>
    <definedName name="_0_55" localSheetId="17">#REF!</definedName>
    <definedName name="_0_55" localSheetId="18">#REF!</definedName>
    <definedName name="_0_55" localSheetId="19">#REF!</definedName>
    <definedName name="_0_55" localSheetId="20">#REF!</definedName>
    <definedName name="_0_55" localSheetId="21">#REF!</definedName>
    <definedName name="_0_55" localSheetId="27">#REF!</definedName>
    <definedName name="_0_55" localSheetId="28">#REF!</definedName>
    <definedName name="_0_55" localSheetId="29">#REF!</definedName>
    <definedName name="_0_55" localSheetId="30">#REF!</definedName>
    <definedName name="_0_55" localSheetId="31">#REF!</definedName>
    <definedName name="_0_55" localSheetId="32">#REF!</definedName>
    <definedName name="_0_55" localSheetId="33">#REF!</definedName>
    <definedName name="_0_55" localSheetId="34">#REF!</definedName>
    <definedName name="_0_55" localSheetId="35">#REF!</definedName>
    <definedName name="_0_55" localSheetId="36">#REF!</definedName>
    <definedName name="_0_55" localSheetId="45">#REF!</definedName>
    <definedName name="_0_55" localSheetId="46">#REF!</definedName>
    <definedName name="_0_55" localSheetId="47">#REF!</definedName>
    <definedName name="_0_55" localSheetId="48">#REF!</definedName>
    <definedName name="_0_55" localSheetId="49">#REF!</definedName>
    <definedName name="_0_55" localSheetId="50">#REF!</definedName>
    <definedName name="_0_55" localSheetId="51">#REF!</definedName>
    <definedName name="_0_55" localSheetId="52">#REF!</definedName>
    <definedName name="_0_55" localSheetId="53">#REF!</definedName>
    <definedName name="_0_55" localSheetId="37">#REF!</definedName>
    <definedName name="_0_55" localSheetId="54">#REF!</definedName>
    <definedName name="_0_55" localSheetId="38">#REF!</definedName>
    <definedName name="_0_55" localSheetId="39">#REF!</definedName>
    <definedName name="_0_55" localSheetId="40">#REF!</definedName>
    <definedName name="_0_55" localSheetId="41">#REF!</definedName>
    <definedName name="_0_55" localSheetId="42">#REF!</definedName>
    <definedName name="_0_55" localSheetId="43">#REF!</definedName>
    <definedName name="_0_55" localSheetId="44">#REF!</definedName>
    <definedName name="_0_55" localSheetId="55">#REF!</definedName>
    <definedName name="_0_55" localSheetId="59">#REF!</definedName>
    <definedName name="_0_55" localSheetId="56">#REF!</definedName>
    <definedName name="_0_55" localSheetId="57">#REF!</definedName>
    <definedName name="_0_55" localSheetId="58">#REF!</definedName>
    <definedName name="_0_55" localSheetId="60">#REF!</definedName>
    <definedName name="_0_55">#REF!</definedName>
    <definedName name="_0_56" localSheetId="2">#REF!</definedName>
    <definedName name="_0_56" localSheetId="3">#REF!</definedName>
    <definedName name="_0_56" localSheetId="4">#REF!</definedName>
    <definedName name="_0_56" localSheetId="5">#REF!</definedName>
    <definedName name="_0_56" localSheetId="6">#REF!</definedName>
    <definedName name="_0_56" localSheetId="7">#REF!</definedName>
    <definedName name="_0_56" localSheetId="8">#REF!</definedName>
    <definedName name="_0_56" localSheetId="9">#REF!</definedName>
    <definedName name="_0_56" localSheetId="10">#REF!</definedName>
    <definedName name="_0_56" localSheetId="11">#REF!</definedName>
    <definedName name="_0_56" localSheetId="12">#REF!</definedName>
    <definedName name="_0_56" localSheetId="13">#REF!</definedName>
    <definedName name="_0_56" localSheetId="14">#REF!</definedName>
    <definedName name="_0_56" localSheetId="15">#REF!</definedName>
    <definedName name="_0_56" localSheetId="16">#REF!</definedName>
    <definedName name="_0_56" localSheetId="17">#REF!</definedName>
    <definedName name="_0_56" localSheetId="18">#REF!</definedName>
    <definedName name="_0_56" localSheetId="19">#REF!</definedName>
    <definedName name="_0_56" localSheetId="20">#REF!</definedName>
    <definedName name="_0_56" localSheetId="21">#REF!</definedName>
    <definedName name="_0_56" localSheetId="27">#REF!</definedName>
    <definedName name="_0_56" localSheetId="28">#REF!</definedName>
    <definedName name="_0_56" localSheetId="29">#REF!</definedName>
    <definedName name="_0_56" localSheetId="30">#REF!</definedName>
    <definedName name="_0_56" localSheetId="31">#REF!</definedName>
    <definedName name="_0_56" localSheetId="32">#REF!</definedName>
    <definedName name="_0_56" localSheetId="33">#REF!</definedName>
    <definedName name="_0_56" localSheetId="34">#REF!</definedName>
    <definedName name="_0_56" localSheetId="35">#REF!</definedName>
    <definedName name="_0_56" localSheetId="36">#REF!</definedName>
    <definedName name="_0_56" localSheetId="45">#REF!</definedName>
    <definedName name="_0_56" localSheetId="46">#REF!</definedName>
    <definedName name="_0_56" localSheetId="47">#REF!</definedName>
    <definedName name="_0_56" localSheetId="48">#REF!</definedName>
    <definedName name="_0_56" localSheetId="49">#REF!</definedName>
    <definedName name="_0_56" localSheetId="50">#REF!</definedName>
    <definedName name="_0_56" localSheetId="51">#REF!</definedName>
    <definedName name="_0_56" localSheetId="52">#REF!</definedName>
    <definedName name="_0_56" localSheetId="53">#REF!</definedName>
    <definedName name="_0_56" localSheetId="37">#REF!</definedName>
    <definedName name="_0_56" localSheetId="54">#REF!</definedName>
    <definedName name="_0_56" localSheetId="38">#REF!</definedName>
    <definedName name="_0_56" localSheetId="39">#REF!</definedName>
    <definedName name="_0_56" localSheetId="40">#REF!</definedName>
    <definedName name="_0_56" localSheetId="41">#REF!</definedName>
    <definedName name="_0_56" localSheetId="42">#REF!</definedName>
    <definedName name="_0_56" localSheetId="43">#REF!</definedName>
    <definedName name="_0_56" localSheetId="44">#REF!</definedName>
    <definedName name="_0_56" localSheetId="55">#REF!</definedName>
    <definedName name="_0_56" localSheetId="59">#REF!</definedName>
    <definedName name="_0_56" localSheetId="56">#REF!</definedName>
    <definedName name="_0_56" localSheetId="57">#REF!</definedName>
    <definedName name="_0_56" localSheetId="58">#REF!</definedName>
    <definedName name="_0_56" localSheetId="60">#REF!</definedName>
    <definedName name="_0_56">#REF!</definedName>
    <definedName name="_0_57" localSheetId="2">#REF!</definedName>
    <definedName name="_0_57" localSheetId="3">#REF!</definedName>
    <definedName name="_0_57" localSheetId="4">#REF!</definedName>
    <definedName name="_0_57" localSheetId="5">#REF!</definedName>
    <definedName name="_0_57" localSheetId="6">#REF!</definedName>
    <definedName name="_0_57" localSheetId="7">#REF!</definedName>
    <definedName name="_0_57" localSheetId="8">#REF!</definedName>
    <definedName name="_0_57" localSheetId="9">#REF!</definedName>
    <definedName name="_0_57" localSheetId="10">#REF!</definedName>
    <definedName name="_0_57" localSheetId="11">#REF!</definedName>
    <definedName name="_0_57" localSheetId="12">#REF!</definedName>
    <definedName name="_0_57" localSheetId="13">#REF!</definedName>
    <definedName name="_0_57" localSheetId="14">#REF!</definedName>
    <definedName name="_0_57" localSheetId="15">#REF!</definedName>
    <definedName name="_0_57" localSheetId="16">#REF!</definedName>
    <definedName name="_0_57" localSheetId="17">#REF!</definedName>
    <definedName name="_0_57" localSheetId="18">#REF!</definedName>
    <definedName name="_0_57" localSheetId="19">#REF!</definedName>
    <definedName name="_0_57" localSheetId="20">#REF!</definedName>
    <definedName name="_0_57" localSheetId="21">#REF!</definedName>
    <definedName name="_0_57" localSheetId="27">#REF!</definedName>
    <definedName name="_0_57" localSheetId="28">#REF!</definedName>
    <definedName name="_0_57" localSheetId="29">#REF!</definedName>
    <definedName name="_0_57" localSheetId="30">#REF!</definedName>
    <definedName name="_0_57" localSheetId="31">#REF!</definedName>
    <definedName name="_0_57" localSheetId="32">#REF!</definedName>
    <definedName name="_0_57" localSheetId="33">#REF!</definedName>
    <definedName name="_0_57" localSheetId="34">#REF!</definedName>
    <definedName name="_0_57" localSheetId="35">#REF!</definedName>
    <definedName name="_0_57" localSheetId="36">#REF!</definedName>
    <definedName name="_0_57" localSheetId="45">#REF!</definedName>
    <definedName name="_0_57" localSheetId="46">#REF!</definedName>
    <definedName name="_0_57" localSheetId="47">#REF!</definedName>
    <definedName name="_0_57" localSheetId="48">#REF!</definedName>
    <definedName name="_0_57" localSheetId="49">#REF!</definedName>
    <definedName name="_0_57" localSheetId="50">#REF!</definedName>
    <definedName name="_0_57" localSheetId="51">#REF!</definedName>
    <definedName name="_0_57" localSheetId="52">#REF!</definedName>
    <definedName name="_0_57" localSheetId="53">#REF!</definedName>
    <definedName name="_0_57" localSheetId="37">#REF!</definedName>
    <definedName name="_0_57" localSheetId="54">#REF!</definedName>
    <definedName name="_0_57" localSheetId="38">#REF!</definedName>
    <definedName name="_0_57" localSheetId="39">#REF!</definedName>
    <definedName name="_0_57" localSheetId="40">#REF!</definedName>
    <definedName name="_0_57" localSheetId="41">#REF!</definedName>
    <definedName name="_0_57" localSheetId="42">#REF!</definedName>
    <definedName name="_0_57" localSheetId="43">#REF!</definedName>
    <definedName name="_0_57" localSheetId="44">#REF!</definedName>
    <definedName name="_0_57" localSheetId="55">#REF!</definedName>
    <definedName name="_0_57" localSheetId="59">#REF!</definedName>
    <definedName name="_0_57" localSheetId="56">#REF!</definedName>
    <definedName name="_0_57" localSheetId="57">#REF!</definedName>
    <definedName name="_0_57" localSheetId="58">#REF!</definedName>
    <definedName name="_0_57" localSheetId="60">#REF!</definedName>
    <definedName name="_0_57">#REF!</definedName>
    <definedName name="_0_87" localSheetId="2">#REF!</definedName>
    <definedName name="_0_87" localSheetId="3">#REF!</definedName>
    <definedName name="_0_87" localSheetId="4">#REF!</definedName>
    <definedName name="_0_87" localSheetId="5">#REF!</definedName>
    <definedName name="_0_87" localSheetId="6">#REF!</definedName>
    <definedName name="_0_87" localSheetId="7">#REF!</definedName>
    <definedName name="_0_87" localSheetId="8">#REF!</definedName>
    <definedName name="_0_87" localSheetId="9">#REF!</definedName>
    <definedName name="_0_87" localSheetId="10">#REF!</definedName>
    <definedName name="_0_87" localSheetId="11">#REF!</definedName>
    <definedName name="_0_87" localSheetId="12">#REF!</definedName>
    <definedName name="_0_87" localSheetId="13">#REF!</definedName>
    <definedName name="_0_87" localSheetId="14">#REF!</definedName>
    <definedName name="_0_87" localSheetId="15">#REF!</definedName>
    <definedName name="_0_87" localSheetId="16">#REF!</definedName>
    <definedName name="_0_87" localSheetId="17">#REF!</definedName>
    <definedName name="_0_87" localSheetId="18">#REF!</definedName>
    <definedName name="_0_87" localSheetId="19">#REF!</definedName>
    <definedName name="_0_87" localSheetId="20">#REF!</definedName>
    <definedName name="_0_87" localSheetId="21">#REF!</definedName>
    <definedName name="_0_87" localSheetId="27">#REF!</definedName>
    <definedName name="_0_87" localSheetId="28">#REF!</definedName>
    <definedName name="_0_87" localSheetId="29">#REF!</definedName>
    <definedName name="_0_87" localSheetId="30">#REF!</definedName>
    <definedName name="_0_87" localSheetId="31">#REF!</definedName>
    <definedName name="_0_87" localSheetId="32">#REF!</definedName>
    <definedName name="_0_87" localSheetId="33">#REF!</definedName>
    <definedName name="_0_87" localSheetId="34">#REF!</definedName>
    <definedName name="_0_87" localSheetId="35">#REF!</definedName>
    <definedName name="_0_87" localSheetId="36">#REF!</definedName>
    <definedName name="_0_87" localSheetId="45">#REF!</definedName>
    <definedName name="_0_87" localSheetId="46">#REF!</definedName>
    <definedName name="_0_87" localSheetId="47">#REF!</definedName>
    <definedName name="_0_87" localSheetId="48">#REF!</definedName>
    <definedName name="_0_87" localSheetId="49">#REF!</definedName>
    <definedName name="_0_87" localSheetId="50">#REF!</definedName>
    <definedName name="_0_87" localSheetId="51">#REF!</definedName>
    <definedName name="_0_87" localSheetId="52">#REF!</definedName>
    <definedName name="_0_87" localSheetId="53">#REF!</definedName>
    <definedName name="_0_87" localSheetId="37">#REF!</definedName>
    <definedName name="_0_87" localSheetId="54">#REF!</definedName>
    <definedName name="_0_87" localSheetId="38">#REF!</definedName>
    <definedName name="_0_87" localSheetId="39">#REF!</definedName>
    <definedName name="_0_87" localSheetId="40">#REF!</definedName>
    <definedName name="_0_87" localSheetId="41">#REF!</definedName>
    <definedName name="_0_87" localSheetId="42">#REF!</definedName>
    <definedName name="_0_87" localSheetId="43">#REF!</definedName>
    <definedName name="_0_87" localSheetId="44">#REF!</definedName>
    <definedName name="_0_87" localSheetId="55">#REF!</definedName>
    <definedName name="_0_87" localSheetId="59">#REF!</definedName>
    <definedName name="_0_87" localSheetId="56">#REF!</definedName>
    <definedName name="_0_87" localSheetId="57">#REF!</definedName>
    <definedName name="_0_87" localSheetId="58">#REF!</definedName>
    <definedName name="_0_87" localSheetId="60">#REF!</definedName>
    <definedName name="_0_87">#REF!</definedName>
    <definedName name="_1__0_1" localSheetId="2">#REF!</definedName>
    <definedName name="_1__0_1" localSheetId="3">#REF!</definedName>
    <definedName name="_1__0_1" localSheetId="4">#REF!</definedName>
    <definedName name="_1__0_1" localSheetId="5">#REF!</definedName>
    <definedName name="_1__0_1" localSheetId="6">#REF!</definedName>
    <definedName name="_1__0_1" localSheetId="7">#REF!</definedName>
    <definedName name="_1__0_1" localSheetId="8">#REF!</definedName>
    <definedName name="_1__0_1" localSheetId="9">#REF!</definedName>
    <definedName name="_1__0_1" localSheetId="10">#REF!</definedName>
    <definedName name="_1__0_1" localSheetId="11">#REF!</definedName>
    <definedName name="_1__0_1" localSheetId="12">#REF!</definedName>
    <definedName name="_1__0_1" localSheetId="13">#REF!</definedName>
    <definedName name="_1__0_1" localSheetId="14">#REF!</definedName>
    <definedName name="_1__0_1" localSheetId="15">#REF!</definedName>
    <definedName name="_1__0_1" localSheetId="16">#REF!</definedName>
    <definedName name="_1__0_1" localSheetId="17">#REF!</definedName>
    <definedName name="_1__0_1" localSheetId="18">#REF!</definedName>
    <definedName name="_1__0_1" localSheetId="19">#REF!</definedName>
    <definedName name="_1__0_1" localSheetId="20">#REF!</definedName>
    <definedName name="_1__0_1" localSheetId="21">#REF!</definedName>
    <definedName name="_1__0_1" localSheetId="27">#REF!</definedName>
    <definedName name="_1__0_1" localSheetId="28">#REF!</definedName>
    <definedName name="_1__0_1" localSheetId="29">#REF!</definedName>
    <definedName name="_1__0_1" localSheetId="30">#REF!</definedName>
    <definedName name="_1__0_1" localSheetId="31">#REF!</definedName>
    <definedName name="_1__0_1" localSheetId="32">#REF!</definedName>
    <definedName name="_1__0_1" localSheetId="33">#REF!</definedName>
    <definedName name="_1__0_1" localSheetId="34">#REF!</definedName>
    <definedName name="_1__0_1" localSheetId="35">#REF!</definedName>
    <definedName name="_1__0_1" localSheetId="36">#REF!</definedName>
    <definedName name="_1__0_1" localSheetId="45">#REF!</definedName>
    <definedName name="_1__0_1" localSheetId="46">#REF!</definedName>
    <definedName name="_1__0_1" localSheetId="47">#REF!</definedName>
    <definedName name="_1__0_1" localSheetId="48">#REF!</definedName>
    <definedName name="_1__0_1" localSheetId="49">#REF!</definedName>
    <definedName name="_1__0_1" localSheetId="50">#REF!</definedName>
    <definedName name="_1__0_1" localSheetId="51">#REF!</definedName>
    <definedName name="_1__0_1" localSheetId="52">#REF!</definedName>
    <definedName name="_1__0_1" localSheetId="53">#REF!</definedName>
    <definedName name="_1__0_1" localSheetId="37">#REF!</definedName>
    <definedName name="_1__0_1" localSheetId="54">#REF!</definedName>
    <definedName name="_1__0_1" localSheetId="38">#REF!</definedName>
    <definedName name="_1__0_1" localSheetId="39">#REF!</definedName>
    <definedName name="_1__0_1" localSheetId="40">#REF!</definedName>
    <definedName name="_1__0_1" localSheetId="41">#REF!</definedName>
    <definedName name="_1__0_1" localSheetId="42">#REF!</definedName>
    <definedName name="_1__0_1" localSheetId="43">#REF!</definedName>
    <definedName name="_1__0_1" localSheetId="44">#REF!</definedName>
    <definedName name="_1__0_1" localSheetId="55">#REF!</definedName>
    <definedName name="_1__0_1" localSheetId="59">#REF!</definedName>
    <definedName name="_1__0_1" localSheetId="56">#REF!</definedName>
    <definedName name="_1__0_1" localSheetId="57">#REF!</definedName>
    <definedName name="_1__0_1" localSheetId="58">#REF!</definedName>
    <definedName name="_1__0_1" localSheetId="60">#REF!</definedName>
    <definedName name="_1__0_1">#REF!</definedName>
    <definedName name="_1_0_1" localSheetId="2">#REF!</definedName>
    <definedName name="_1_0_1" localSheetId="3">#REF!</definedName>
    <definedName name="_1_0_1" localSheetId="4">#REF!</definedName>
    <definedName name="_1_0_1" localSheetId="5">#REF!</definedName>
    <definedName name="_1_0_1" localSheetId="6">#REF!</definedName>
    <definedName name="_1_0_1" localSheetId="7">#REF!</definedName>
    <definedName name="_1_0_1" localSheetId="8">#REF!</definedName>
    <definedName name="_1_0_1" localSheetId="9">#REF!</definedName>
    <definedName name="_1_0_1" localSheetId="10">#REF!</definedName>
    <definedName name="_1_0_1" localSheetId="11">#REF!</definedName>
    <definedName name="_1_0_1" localSheetId="12">#REF!</definedName>
    <definedName name="_1_0_1" localSheetId="13">#REF!</definedName>
    <definedName name="_1_0_1" localSheetId="14">#REF!</definedName>
    <definedName name="_1_0_1" localSheetId="15">#REF!</definedName>
    <definedName name="_1_0_1" localSheetId="16">#REF!</definedName>
    <definedName name="_1_0_1" localSheetId="17">#REF!</definedName>
    <definedName name="_1_0_1" localSheetId="18">#REF!</definedName>
    <definedName name="_1_0_1" localSheetId="19">#REF!</definedName>
    <definedName name="_1_0_1" localSheetId="20">#REF!</definedName>
    <definedName name="_1_0_1" localSheetId="21">#REF!</definedName>
    <definedName name="_1_0_1" localSheetId="27">#REF!</definedName>
    <definedName name="_1_0_1" localSheetId="28">#REF!</definedName>
    <definedName name="_1_0_1" localSheetId="29">#REF!</definedName>
    <definedName name="_1_0_1" localSheetId="30">#REF!</definedName>
    <definedName name="_1_0_1" localSheetId="31">#REF!</definedName>
    <definedName name="_1_0_1" localSheetId="32">#REF!</definedName>
    <definedName name="_1_0_1" localSheetId="33">#REF!</definedName>
    <definedName name="_1_0_1" localSheetId="34">#REF!</definedName>
    <definedName name="_1_0_1" localSheetId="35">#REF!</definedName>
    <definedName name="_1_0_1" localSheetId="36">#REF!</definedName>
    <definedName name="_1_0_1" localSheetId="45">#REF!</definedName>
    <definedName name="_1_0_1" localSheetId="46">#REF!</definedName>
    <definedName name="_1_0_1" localSheetId="47">#REF!</definedName>
    <definedName name="_1_0_1" localSheetId="48">#REF!</definedName>
    <definedName name="_1_0_1" localSheetId="49">#REF!</definedName>
    <definedName name="_1_0_1" localSheetId="50">#REF!</definedName>
    <definedName name="_1_0_1" localSheetId="51">#REF!</definedName>
    <definedName name="_1_0_1" localSheetId="52">#REF!</definedName>
    <definedName name="_1_0_1" localSheetId="53">#REF!</definedName>
    <definedName name="_1_0_1" localSheetId="37">#REF!</definedName>
    <definedName name="_1_0_1" localSheetId="54">#REF!</definedName>
    <definedName name="_1_0_1" localSheetId="38">#REF!</definedName>
    <definedName name="_1_0_1" localSheetId="39">#REF!</definedName>
    <definedName name="_1_0_1" localSheetId="40">#REF!</definedName>
    <definedName name="_1_0_1" localSheetId="41">#REF!</definedName>
    <definedName name="_1_0_1" localSheetId="42">#REF!</definedName>
    <definedName name="_1_0_1" localSheetId="43">#REF!</definedName>
    <definedName name="_1_0_1" localSheetId="44">#REF!</definedName>
    <definedName name="_1_0_1" localSheetId="55">#REF!</definedName>
    <definedName name="_1_0_1" localSheetId="59">#REF!</definedName>
    <definedName name="_1_0_1" localSheetId="56">#REF!</definedName>
    <definedName name="_1_0_1" localSheetId="57">#REF!</definedName>
    <definedName name="_1_0_1" localSheetId="58">#REF!</definedName>
    <definedName name="_1_0_1" localSheetId="60">#REF!</definedName>
    <definedName name="_1_0_1">#REF!</definedName>
    <definedName name="_1_1" localSheetId="2">[1]Indice!#REF!</definedName>
    <definedName name="_1_1" localSheetId="3">[1]Indice!#REF!</definedName>
    <definedName name="_1_1" localSheetId="4">[1]Indice!#REF!</definedName>
    <definedName name="_1_1" localSheetId="5">[1]Indice!#REF!</definedName>
    <definedName name="_1_1" localSheetId="6">[1]Indice!#REF!</definedName>
    <definedName name="_1_1" localSheetId="7">[1]Indice!#REF!</definedName>
    <definedName name="_1_1" localSheetId="8">[1]Indice!#REF!</definedName>
    <definedName name="_1_1" localSheetId="9">[1]Indice!#REF!</definedName>
    <definedName name="_1_1" localSheetId="10">[1]Indice!#REF!</definedName>
    <definedName name="_1_1" localSheetId="11">[1]Indice!#REF!</definedName>
    <definedName name="_1_1" localSheetId="12">[1]Indice!#REF!</definedName>
    <definedName name="_1_1" localSheetId="13">[1]Indice!#REF!</definedName>
    <definedName name="_1_1" localSheetId="14">[1]Indice!#REF!</definedName>
    <definedName name="_1_1" localSheetId="15">[1]Indice!#REF!</definedName>
    <definedName name="_1_1" localSheetId="16">[1]Indice!#REF!</definedName>
    <definedName name="_1_1" localSheetId="17">[1]Indice!#REF!</definedName>
    <definedName name="_1_1" localSheetId="18">[1]Indice!#REF!</definedName>
    <definedName name="_1_1" localSheetId="19">[1]Indice!#REF!</definedName>
    <definedName name="_1_1" localSheetId="20">[1]Indice!#REF!</definedName>
    <definedName name="_1_1" localSheetId="21">[1]Indice!#REF!</definedName>
    <definedName name="_1_1" localSheetId="27">[1]Indice!#REF!</definedName>
    <definedName name="_1_1" localSheetId="28">[1]Indice!#REF!</definedName>
    <definedName name="_1_1" localSheetId="29">[1]Indice!#REF!</definedName>
    <definedName name="_1_1" localSheetId="30">[1]Indice!#REF!</definedName>
    <definedName name="_1_1" localSheetId="31">[1]Indice!#REF!</definedName>
    <definedName name="_1_1" localSheetId="32">[1]Indice!#REF!</definedName>
    <definedName name="_1_1" localSheetId="33">[1]Indice!#REF!</definedName>
    <definedName name="_1_1" localSheetId="34">[1]Indice!#REF!</definedName>
    <definedName name="_1_1" localSheetId="35">[1]Indice!#REF!</definedName>
    <definedName name="_1_1" localSheetId="36">[1]Indice!#REF!</definedName>
    <definedName name="_1_1" localSheetId="45">[1]Indice!#REF!</definedName>
    <definedName name="_1_1" localSheetId="46">[1]Indice!#REF!</definedName>
    <definedName name="_1_1" localSheetId="47">[1]Indice!#REF!</definedName>
    <definedName name="_1_1" localSheetId="48">[1]Indice!#REF!</definedName>
    <definedName name="_1_1" localSheetId="49">[1]Indice!#REF!</definedName>
    <definedName name="_1_1" localSheetId="50">[1]Indice!#REF!</definedName>
    <definedName name="_1_1" localSheetId="51">[1]Indice!#REF!</definedName>
    <definedName name="_1_1" localSheetId="52">[1]Indice!#REF!</definedName>
    <definedName name="_1_1" localSheetId="53">[1]Indice!#REF!</definedName>
    <definedName name="_1_1" localSheetId="37">[1]Indice!#REF!</definedName>
    <definedName name="_1_1" localSheetId="54">[1]Indice!#REF!</definedName>
    <definedName name="_1_1" localSheetId="38">[1]Indice!#REF!</definedName>
    <definedName name="_1_1" localSheetId="39">[1]Indice!#REF!</definedName>
    <definedName name="_1_1" localSheetId="40">[1]Indice!#REF!</definedName>
    <definedName name="_1_1" localSheetId="41">[1]Indice!#REF!</definedName>
    <definedName name="_1_1" localSheetId="42">[1]Indice!#REF!</definedName>
    <definedName name="_1_1" localSheetId="43">[1]Indice!#REF!</definedName>
    <definedName name="_1_1" localSheetId="44">[1]Indice!#REF!</definedName>
    <definedName name="_1_1" localSheetId="55">[1]Indice!#REF!</definedName>
    <definedName name="_1_1" localSheetId="59">[1]Indice!#REF!</definedName>
    <definedName name="_1_1" localSheetId="56">[1]Indice!#REF!</definedName>
    <definedName name="_1_1" localSheetId="57">[1]Indice!#REF!</definedName>
    <definedName name="_1_1" localSheetId="58">[1]Indice!#REF!</definedName>
    <definedName name="_1_1" localSheetId="60">[1]Indice!#REF!</definedName>
    <definedName name="_1_1">[1]Indice!#REF!</definedName>
    <definedName name="_1_1." localSheetId="2">[1]Indice!#REF!</definedName>
    <definedName name="_1_1." localSheetId="3">[1]Indice!#REF!</definedName>
    <definedName name="_1_1." localSheetId="4">[1]Indice!#REF!</definedName>
    <definedName name="_1_1." localSheetId="5">[1]Indice!#REF!</definedName>
    <definedName name="_1_1." localSheetId="6">[1]Indice!#REF!</definedName>
    <definedName name="_1_1." localSheetId="7">[1]Indice!#REF!</definedName>
    <definedName name="_1_1." localSheetId="8">[1]Indice!#REF!</definedName>
    <definedName name="_1_1." localSheetId="9">[1]Indice!#REF!</definedName>
    <definedName name="_1_1." localSheetId="10">[1]Indice!#REF!</definedName>
    <definedName name="_1_1." localSheetId="11">[1]Indice!#REF!</definedName>
    <definedName name="_1_1." localSheetId="12">[1]Indice!#REF!</definedName>
    <definedName name="_1_1." localSheetId="13">[1]Indice!#REF!</definedName>
    <definedName name="_1_1." localSheetId="14">[1]Indice!#REF!</definedName>
    <definedName name="_1_1." localSheetId="15">[1]Indice!#REF!</definedName>
    <definedName name="_1_1." localSheetId="16">[1]Indice!#REF!</definedName>
    <definedName name="_1_1." localSheetId="17">[1]Indice!#REF!</definedName>
    <definedName name="_1_1." localSheetId="18">[1]Indice!#REF!</definedName>
    <definedName name="_1_1." localSheetId="19">[1]Indice!#REF!</definedName>
    <definedName name="_1_1." localSheetId="20">[1]Indice!#REF!</definedName>
    <definedName name="_1_1." localSheetId="21">[1]Indice!#REF!</definedName>
    <definedName name="_1_1." localSheetId="27">[1]Indice!#REF!</definedName>
    <definedName name="_1_1." localSheetId="28">[1]Indice!#REF!</definedName>
    <definedName name="_1_1." localSheetId="29">[1]Indice!#REF!</definedName>
    <definedName name="_1_1." localSheetId="30">[1]Indice!#REF!</definedName>
    <definedName name="_1_1." localSheetId="31">[1]Indice!#REF!</definedName>
    <definedName name="_1_1." localSheetId="32">[1]Indice!#REF!</definedName>
    <definedName name="_1_1." localSheetId="33">[1]Indice!#REF!</definedName>
    <definedName name="_1_1." localSheetId="34">[1]Indice!#REF!</definedName>
    <definedName name="_1_1." localSheetId="35">[1]Indice!#REF!</definedName>
    <definedName name="_1_1." localSheetId="36">[1]Indice!#REF!</definedName>
    <definedName name="_1_1." localSheetId="45">[1]Indice!#REF!</definedName>
    <definedName name="_1_1." localSheetId="46">[1]Indice!#REF!</definedName>
    <definedName name="_1_1." localSheetId="47">[1]Indice!#REF!</definedName>
    <definedName name="_1_1." localSheetId="48">[1]Indice!#REF!</definedName>
    <definedName name="_1_1." localSheetId="49">[1]Indice!#REF!</definedName>
    <definedName name="_1_1." localSheetId="50">[1]Indice!#REF!</definedName>
    <definedName name="_1_1." localSheetId="51">[1]Indice!#REF!</definedName>
    <definedName name="_1_1." localSheetId="52">[1]Indice!#REF!</definedName>
    <definedName name="_1_1." localSheetId="53">[1]Indice!#REF!</definedName>
    <definedName name="_1_1." localSheetId="37">[1]Indice!#REF!</definedName>
    <definedName name="_1_1." localSheetId="54">[1]Indice!#REF!</definedName>
    <definedName name="_1_1." localSheetId="38">[1]Indice!#REF!</definedName>
    <definedName name="_1_1." localSheetId="39">[1]Indice!#REF!</definedName>
    <definedName name="_1_1." localSheetId="40">[1]Indice!#REF!</definedName>
    <definedName name="_1_1." localSheetId="41">[1]Indice!#REF!</definedName>
    <definedName name="_1_1." localSheetId="42">[1]Indice!#REF!</definedName>
    <definedName name="_1_1." localSheetId="43">[1]Indice!#REF!</definedName>
    <definedName name="_1_1." localSheetId="44">[1]Indice!#REF!</definedName>
    <definedName name="_1_1." localSheetId="55">[1]Indice!#REF!</definedName>
    <definedName name="_1_1." localSheetId="59">[1]Indice!#REF!</definedName>
    <definedName name="_1_1." localSheetId="56">[1]Indice!#REF!</definedName>
    <definedName name="_1_1." localSheetId="57">[1]Indice!#REF!</definedName>
    <definedName name="_1_1." localSheetId="58">[1]Indice!#REF!</definedName>
    <definedName name="_1_1." localSheetId="60">[1]Indice!#REF!</definedName>
    <definedName name="_1_1.">[1]Indice!#REF!</definedName>
    <definedName name="_1_12" localSheetId="2">'[1]Mano de Obra'!#REF!</definedName>
    <definedName name="_1_12" localSheetId="3">'[1]Mano de Obra'!#REF!</definedName>
    <definedName name="_1_12" localSheetId="4">'[1]Mano de Obra'!#REF!</definedName>
    <definedName name="_1_12" localSheetId="5">'[1]Mano de Obra'!#REF!</definedName>
    <definedName name="_1_12" localSheetId="6">'[1]Mano de Obra'!#REF!</definedName>
    <definedName name="_1_12" localSheetId="7">'[1]Mano de Obra'!#REF!</definedName>
    <definedName name="_1_12" localSheetId="8">'[1]Mano de Obra'!#REF!</definedName>
    <definedName name="_1_12" localSheetId="9">'[1]Mano de Obra'!#REF!</definedName>
    <definedName name="_1_12" localSheetId="10">'[1]Mano de Obra'!#REF!</definedName>
    <definedName name="_1_12" localSheetId="11">'[1]Mano de Obra'!#REF!</definedName>
    <definedName name="_1_12" localSheetId="12">'[1]Mano de Obra'!#REF!</definedName>
    <definedName name="_1_12" localSheetId="13">'[1]Mano de Obra'!#REF!</definedName>
    <definedName name="_1_12" localSheetId="14">'[1]Mano de Obra'!#REF!</definedName>
    <definedName name="_1_12" localSheetId="15">'[1]Mano de Obra'!#REF!</definedName>
    <definedName name="_1_12" localSheetId="16">'[1]Mano de Obra'!#REF!</definedName>
    <definedName name="_1_12" localSheetId="17">'[1]Mano de Obra'!#REF!</definedName>
    <definedName name="_1_12" localSheetId="18">'[1]Mano de Obra'!#REF!</definedName>
    <definedName name="_1_12" localSheetId="19">'[1]Mano de Obra'!#REF!</definedName>
    <definedName name="_1_12" localSheetId="20">'[1]Mano de Obra'!#REF!</definedName>
    <definedName name="_1_12" localSheetId="21">'[1]Mano de Obra'!#REF!</definedName>
    <definedName name="_1_12" localSheetId="27">'[1]Mano de Obra'!#REF!</definedName>
    <definedName name="_1_12" localSheetId="28">'[1]Mano de Obra'!#REF!</definedName>
    <definedName name="_1_12" localSheetId="29">'[1]Mano de Obra'!#REF!</definedName>
    <definedName name="_1_12" localSheetId="30">'[1]Mano de Obra'!#REF!</definedName>
    <definedName name="_1_12" localSheetId="31">'[1]Mano de Obra'!#REF!</definedName>
    <definedName name="_1_12" localSheetId="32">'[1]Mano de Obra'!#REF!</definedName>
    <definedName name="_1_12" localSheetId="33">'[1]Mano de Obra'!#REF!</definedName>
    <definedName name="_1_12" localSheetId="34">'[1]Mano de Obra'!#REF!</definedName>
    <definedName name="_1_12" localSheetId="35">'[1]Mano de Obra'!#REF!</definedName>
    <definedName name="_1_12" localSheetId="36">'[1]Mano de Obra'!#REF!</definedName>
    <definedName name="_1_12" localSheetId="45">'[1]Mano de Obra'!#REF!</definedName>
    <definedName name="_1_12" localSheetId="46">'[1]Mano de Obra'!#REF!</definedName>
    <definedName name="_1_12" localSheetId="47">'[1]Mano de Obra'!#REF!</definedName>
    <definedName name="_1_12" localSheetId="48">'[1]Mano de Obra'!#REF!</definedName>
    <definedName name="_1_12" localSheetId="49">'[1]Mano de Obra'!#REF!</definedName>
    <definedName name="_1_12" localSheetId="50">'[1]Mano de Obra'!#REF!</definedName>
    <definedName name="_1_12" localSheetId="51">'[1]Mano de Obra'!#REF!</definedName>
    <definedName name="_1_12" localSheetId="52">'[1]Mano de Obra'!#REF!</definedName>
    <definedName name="_1_12" localSheetId="53">'[1]Mano de Obra'!#REF!</definedName>
    <definedName name="_1_12" localSheetId="37">'[1]Mano de Obra'!#REF!</definedName>
    <definedName name="_1_12" localSheetId="54">'[1]Mano de Obra'!#REF!</definedName>
    <definedName name="_1_12" localSheetId="38">'[1]Mano de Obra'!#REF!</definedName>
    <definedName name="_1_12" localSheetId="39">'[1]Mano de Obra'!#REF!</definedName>
    <definedName name="_1_12" localSheetId="40">'[1]Mano de Obra'!#REF!</definedName>
    <definedName name="_1_12" localSheetId="41">'[1]Mano de Obra'!#REF!</definedName>
    <definedName name="_1_12" localSheetId="42">'[1]Mano de Obra'!#REF!</definedName>
    <definedName name="_1_12" localSheetId="43">'[1]Mano de Obra'!#REF!</definedName>
    <definedName name="_1_12" localSheetId="44">'[1]Mano de Obra'!#REF!</definedName>
    <definedName name="_1_12" localSheetId="55">'[1]Mano de Obra'!#REF!</definedName>
    <definedName name="_1_12" localSheetId="59">'[1]Mano de Obra'!#REF!</definedName>
    <definedName name="_1_12" localSheetId="56">'[1]Mano de Obra'!#REF!</definedName>
    <definedName name="_1_12" localSheetId="57">'[1]Mano de Obra'!#REF!</definedName>
    <definedName name="_1_12" localSheetId="58">'[1]Mano de Obra'!#REF!</definedName>
    <definedName name="_1_12" localSheetId="60">'[1]Mano de Obra'!#REF!</definedName>
    <definedName name="_1_12">'[1]Mano de Obra'!#REF!</definedName>
    <definedName name="_1_13" localSheetId="2">[1]Equipos!#REF!</definedName>
    <definedName name="_1_13" localSheetId="3">[1]Equipos!#REF!</definedName>
    <definedName name="_1_13" localSheetId="4">[1]Equipos!#REF!</definedName>
    <definedName name="_1_13" localSheetId="5">[1]Equipos!#REF!</definedName>
    <definedName name="_1_13" localSheetId="6">[1]Equipos!#REF!</definedName>
    <definedName name="_1_13" localSheetId="7">[1]Equipos!#REF!</definedName>
    <definedName name="_1_13" localSheetId="8">[1]Equipos!#REF!</definedName>
    <definedName name="_1_13" localSheetId="9">[1]Equipos!#REF!</definedName>
    <definedName name="_1_13" localSheetId="10">[1]Equipos!#REF!</definedName>
    <definedName name="_1_13" localSheetId="11">[1]Equipos!#REF!</definedName>
    <definedName name="_1_13" localSheetId="12">[1]Equipos!#REF!</definedName>
    <definedName name="_1_13" localSheetId="13">[1]Equipos!#REF!</definedName>
    <definedName name="_1_13" localSheetId="14">[1]Equipos!#REF!</definedName>
    <definedName name="_1_13" localSheetId="15">[1]Equipos!#REF!</definedName>
    <definedName name="_1_13" localSheetId="16">[1]Equipos!#REF!</definedName>
    <definedName name="_1_13" localSheetId="17">[1]Equipos!#REF!</definedName>
    <definedName name="_1_13" localSheetId="18">[1]Equipos!#REF!</definedName>
    <definedName name="_1_13" localSheetId="19">[1]Equipos!#REF!</definedName>
    <definedName name="_1_13" localSheetId="20">[1]Equipos!#REF!</definedName>
    <definedName name="_1_13" localSheetId="21">[1]Equipos!#REF!</definedName>
    <definedName name="_1_13" localSheetId="27">[1]Equipos!#REF!</definedName>
    <definedName name="_1_13" localSheetId="28">[1]Equipos!#REF!</definedName>
    <definedName name="_1_13" localSheetId="29">[1]Equipos!#REF!</definedName>
    <definedName name="_1_13" localSheetId="30">[1]Equipos!#REF!</definedName>
    <definedName name="_1_13" localSheetId="31">[1]Equipos!#REF!</definedName>
    <definedName name="_1_13" localSheetId="32">[1]Equipos!#REF!</definedName>
    <definedName name="_1_13" localSheetId="33">[1]Equipos!#REF!</definedName>
    <definedName name="_1_13" localSheetId="34">[1]Equipos!#REF!</definedName>
    <definedName name="_1_13" localSheetId="35">[1]Equipos!#REF!</definedName>
    <definedName name="_1_13" localSheetId="36">[1]Equipos!#REF!</definedName>
    <definedName name="_1_13" localSheetId="45">[1]Equipos!#REF!</definedName>
    <definedName name="_1_13" localSheetId="46">[1]Equipos!#REF!</definedName>
    <definedName name="_1_13" localSheetId="47">[1]Equipos!#REF!</definedName>
    <definedName name="_1_13" localSheetId="48">[1]Equipos!#REF!</definedName>
    <definedName name="_1_13" localSheetId="49">[1]Equipos!#REF!</definedName>
    <definedName name="_1_13" localSheetId="50">[1]Equipos!#REF!</definedName>
    <definedName name="_1_13" localSheetId="51">[1]Equipos!#REF!</definedName>
    <definedName name="_1_13" localSheetId="52">[1]Equipos!#REF!</definedName>
    <definedName name="_1_13" localSheetId="53">[1]Equipos!#REF!</definedName>
    <definedName name="_1_13" localSheetId="37">[1]Equipos!#REF!</definedName>
    <definedName name="_1_13" localSheetId="54">[1]Equipos!#REF!</definedName>
    <definedName name="_1_13" localSheetId="38">[1]Equipos!#REF!</definedName>
    <definedName name="_1_13" localSheetId="39">[1]Equipos!#REF!</definedName>
    <definedName name="_1_13" localSheetId="40">[1]Equipos!#REF!</definedName>
    <definedName name="_1_13" localSheetId="41">[1]Equipos!#REF!</definedName>
    <definedName name="_1_13" localSheetId="42">[1]Equipos!#REF!</definedName>
    <definedName name="_1_13" localSheetId="43">[1]Equipos!#REF!</definedName>
    <definedName name="_1_13" localSheetId="44">[1]Equipos!#REF!</definedName>
    <definedName name="_1_13" localSheetId="55">[1]Equipos!#REF!</definedName>
    <definedName name="_1_13" localSheetId="59">[1]Equipos!#REF!</definedName>
    <definedName name="_1_13" localSheetId="56">[1]Equipos!#REF!</definedName>
    <definedName name="_1_13" localSheetId="57">[1]Equipos!#REF!</definedName>
    <definedName name="_1_13" localSheetId="58">[1]Equipos!#REF!</definedName>
    <definedName name="_1_13" localSheetId="60">[1]Equipos!#REF!</definedName>
    <definedName name="_1_13">[1]Equipos!#REF!</definedName>
    <definedName name="_1_14" localSheetId="2">'[1]Listado Items'!#REF!</definedName>
    <definedName name="_1_14" localSheetId="3">'[1]Listado Items'!#REF!</definedName>
    <definedName name="_1_14" localSheetId="4">'[1]Listado Items'!#REF!</definedName>
    <definedName name="_1_14" localSheetId="5">'[1]Listado Items'!#REF!</definedName>
    <definedName name="_1_14" localSheetId="6">'[1]Listado Items'!#REF!</definedName>
    <definedName name="_1_14" localSheetId="7">'[1]Listado Items'!#REF!</definedName>
    <definedName name="_1_14" localSheetId="8">'[1]Listado Items'!#REF!</definedName>
    <definedName name="_1_14" localSheetId="9">'[1]Listado Items'!#REF!</definedName>
    <definedName name="_1_14" localSheetId="10">'[1]Listado Items'!#REF!</definedName>
    <definedName name="_1_14" localSheetId="11">'[1]Listado Items'!#REF!</definedName>
    <definedName name="_1_14" localSheetId="12">'[1]Listado Items'!#REF!</definedName>
    <definedName name="_1_14" localSheetId="13">'[1]Listado Items'!#REF!</definedName>
    <definedName name="_1_14" localSheetId="14">'[1]Listado Items'!#REF!</definedName>
    <definedName name="_1_14" localSheetId="15">'[1]Listado Items'!#REF!</definedName>
    <definedName name="_1_14" localSheetId="16">'[1]Listado Items'!#REF!</definedName>
    <definedName name="_1_14" localSheetId="17">'[1]Listado Items'!#REF!</definedName>
    <definedName name="_1_14" localSheetId="18">'[1]Listado Items'!#REF!</definedName>
    <definedName name="_1_14" localSheetId="19">'[1]Listado Items'!#REF!</definedName>
    <definedName name="_1_14" localSheetId="20">'[1]Listado Items'!#REF!</definedName>
    <definedName name="_1_14" localSheetId="21">'[1]Listado Items'!#REF!</definedName>
    <definedName name="_1_14" localSheetId="27">'[1]Listado Items'!#REF!</definedName>
    <definedName name="_1_14" localSheetId="28">'[1]Listado Items'!#REF!</definedName>
    <definedName name="_1_14" localSheetId="29">'[1]Listado Items'!#REF!</definedName>
    <definedName name="_1_14" localSheetId="30">'[1]Listado Items'!#REF!</definedName>
    <definedName name="_1_14" localSheetId="31">'[1]Listado Items'!#REF!</definedName>
    <definedName name="_1_14" localSheetId="32">'[1]Listado Items'!#REF!</definedName>
    <definedName name="_1_14" localSheetId="33">'[1]Listado Items'!#REF!</definedName>
    <definedName name="_1_14" localSheetId="34">'[1]Listado Items'!#REF!</definedName>
    <definedName name="_1_14" localSheetId="35">'[1]Listado Items'!#REF!</definedName>
    <definedName name="_1_14" localSheetId="36">'[1]Listado Items'!#REF!</definedName>
    <definedName name="_1_14" localSheetId="45">'[1]Listado Items'!#REF!</definedName>
    <definedName name="_1_14" localSheetId="46">'[1]Listado Items'!#REF!</definedName>
    <definedName name="_1_14" localSheetId="47">'[1]Listado Items'!#REF!</definedName>
    <definedName name="_1_14" localSheetId="48">'[1]Listado Items'!#REF!</definedName>
    <definedName name="_1_14" localSheetId="49">'[1]Listado Items'!#REF!</definedName>
    <definedName name="_1_14" localSheetId="50">'[1]Listado Items'!#REF!</definedName>
    <definedName name="_1_14" localSheetId="51">'[1]Listado Items'!#REF!</definedName>
    <definedName name="_1_14" localSheetId="52">'[1]Listado Items'!#REF!</definedName>
    <definedName name="_1_14" localSheetId="53">'[1]Listado Items'!#REF!</definedName>
    <definedName name="_1_14" localSheetId="37">'[1]Listado Items'!#REF!</definedName>
    <definedName name="_1_14" localSheetId="54">'[1]Listado Items'!#REF!</definedName>
    <definedName name="_1_14" localSheetId="38">'[1]Listado Items'!#REF!</definedName>
    <definedName name="_1_14" localSheetId="39">'[1]Listado Items'!#REF!</definedName>
    <definedName name="_1_14" localSheetId="40">'[1]Listado Items'!#REF!</definedName>
    <definedName name="_1_14" localSheetId="41">'[1]Listado Items'!#REF!</definedName>
    <definedName name="_1_14" localSheetId="42">'[1]Listado Items'!#REF!</definedName>
    <definedName name="_1_14" localSheetId="43">'[1]Listado Items'!#REF!</definedName>
    <definedName name="_1_14" localSheetId="44">'[1]Listado Items'!#REF!</definedName>
    <definedName name="_1_14" localSheetId="55">'[1]Listado Items'!#REF!</definedName>
    <definedName name="_1_14" localSheetId="59">'[1]Listado Items'!#REF!</definedName>
    <definedName name="_1_14" localSheetId="56">'[1]Listado Items'!#REF!</definedName>
    <definedName name="_1_14" localSheetId="57">'[1]Listado Items'!#REF!</definedName>
    <definedName name="_1_14" localSheetId="58">'[1]Listado Items'!#REF!</definedName>
    <definedName name="_1_14" localSheetId="60">'[1]Listado Items'!#REF!</definedName>
    <definedName name="_1_14">'[1]Listado Items'!#REF!</definedName>
    <definedName name="_1_14_22" localSheetId="2">#REF!</definedName>
    <definedName name="_1_14_22" localSheetId="3">#REF!</definedName>
    <definedName name="_1_14_22" localSheetId="4">#REF!</definedName>
    <definedName name="_1_14_22" localSheetId="5">#REF!</definedName>
    <definedName name="_1_14_22" localSheetId="6">#REF!</definedName>
    <definedName name="_1_14_22" localSheetId="7">#REF!</definedName>
    <definedName name="_1_14_22" localSheetId="8">#REF!</definedName>
    <definedName name="_1_14_22" localSheetId="9">#REF!</definedName>
    <definedName name="_1_14_22" localSheetId="10">#REF!</definedName>
    <definedName name="_1_14_22" localSheetId="11">#REF!</definedName>
    <definedName name="_1_14_22" localSheetId="12">#REF!</definedName>
    <definedName name="_1_14_22" localSheetId="13">#REF!</definedName>
    <definedName name="_1_14_22" localSheetId="14">#REF!</definedName>
    <definedName name="_1_14_22" localSheetId="15">#REF!</definedName>
    <definedName name="_1_14_22" localSheetId="16">#REF!</definedName>
    <definedName name="_1_14_22" localSheetId="17">#REF!</definedName>
    <definedName name="_1_14_22" localSheetId="18">#REF!</definedName>
    <definedName name="_1_14_22" localSheetId="19">#REF!</definedName>
    <definedName name="_1_14_22" localSheetId="20">#REF!</definedName>
    <definedName name="_1_14_22" localSheetId="21">#REF!</definedName>
    <definedName name="_1_14_22" localSheetId="27">#REF!</definedName>
    <definedName name="_1_14_22" localSheetId="28">#REF!</definedName>
    <definedName name="_1_14_22" localSheetId="29">#REF!</definedName>
    <definedName name="_1_14_22" localSheetId="30">#REF!</definedName>
    <definedName name="_1_14_22" localSheetId="31">#REF!</definedName>
    <definedName name="_1_14_22" localSheetId="32">#REF!</definedName>
    <definedName name="_1_14_22" localSheetId="33">#REF!</definedName>
    <definedName name="_1_14_22" localSheetId="34">#REF!</definedName>
    <definedName name="_1_14_22" localSheetId="35">#REF!</definedName>
    <definedName name="_1_14_22" localSheetId="36">#REF!</definedName>
    <definedName name="_1_14_22" localSheetId="45">#REF!</definedName>
    <definedName name="_1_14_22" localSheetId="46">#REF!</definedName>
    <definedName name="_1_14_22" localSheetId="47">#REF!</definedName>
    <definedName name="_1_14_22" localSheetId="48">#REF!</definedName>
    <definedName name="_1_14_22" localSheetId="49">#REF!</definedName>
    <definedName name="_1_14_22" localSheetId="50">#REF!</definedName>
    <definedName name="_1_14_22" localSheetId="51">#REF!</definedName>
    <definedName name="_1_14_22" localSheetId="52">#REF!</definedName>
    <definedName name="_1_14_22" localSheetId="53">#REF!</definedName>
    <definedName name="_1_14_22" localSheetId="37">#REF!</definedName>
    <definedName name="_1_14_22" localSheetId="54">#REF!</definedName>
    <definedName name="_1_14_22" localSheetId="38">#REF!</definedName>
    <definedName name="_1_14_22" localSheetId="39">#REF!</definedName>
    <definedName name="_1_14_22" localSheetId="40">#REF!</definedName>
    <definedName name="_1_14_22" localSheetId="41">#REF!</definedName>
    <definedName name="_1_14_22" localSheetId="42">#REF!</definedName>
    <definedName name="_1_14_22" localSheetId="43">#REF!</definedName>
    <definedName name="_1_14_22" localSheetId="44">#REF!</definedName>
    <definedName name="_1_14_22" localSheetId="55">#REF!</definedName>
    <definedName name="_1_14_22" localSheetId="59">#REF!</definedName>
    <definedName name="_1_14_22" localSheetId="56">#REF!</definedName>
    <definedName name="_1_14_22" localSheetId="57">#REF!</definedName>
    <definedName name="_1_14_22" localSheetId="58">#REF!</definedName>
    <definedName name="_1_14_22" localSheetId="60">#REF!</definedName>
    <definedName name="_1_14_22">#REF!</definedName>
    <definedName name="_1_19" localSheetId="2">#REF!</definedName>
    <definedName name="_1_19" localSheetId="3">#REF!</definedName>
    <definedName name="_1_19" localSheetId="4">#REF!</definedName>
    <definedName name="_1_19" localSheetId="5">#REF!</definedName>
    <definedName name="_1_19" localSheetId="6">#REF!</definedName>
    <definedName name="_1_19" localSheetId="7">#REF!</definedName>
    <definedName name="_1_19" localSheetId="8">#REF!</definedName>
    <definedName name="_1_19" localSheetId="9">#REF!</definedName>
    <definedName name="_1_19" localSheetId="10">#REF!</definedName>
    <definedName name="_1_19" localSheetId="11">#REF!</definedName>
    <definedName name="_1_19" localSheetId="12">#REF!</definedName>
    <definedName name="_1_19" localSheetId="13">#REF!</definedName>
    <definedName name="_1_19" localSheetId="14">#REF!</definedName>
    <definedName name="_1_19" localSheetId="15">#REF!</definedName>
    <definedName name="_1_19" localSheetId="16">#REF!</definedName>
    <definedName name="_1_19" localSheetId="17">#REF!</definedName>
    <definedName name="_1_19" localSheetId="18">#REF!</definedName>
    <definedName name="_1_19" localSheetId="19">#REF!</definedName>
    <definedName name="_1_19" localSheetId="20">#REF!</definedName>
    <definedName name="_1_19" localSheetId="21">#REF!</definedName>
    <definedName name="_1_19" localSheetId="27">#REF!</definedName>
    <definedName name="_1_19" localSheetId="28">#REF!</definedName>
    <definedName name="_1_19" localSheetId="29">#REF!</definedName>
    <definedName name="_1_19" localSheetId="30">#REF!</definedName>
    <definedName name="_1_19" localSheetId="31">#REF!</definedName>
    <definedName name="_1_19" localSheetId="32">#REF!</definedName>
    <definedName name="_1_19" localSheetId="33">#REF!</definedName>
    <definedName name="_1_19" localSheetId="34">#REF!</definedName>
    <definedName name="_1_19" localSheetId="35">#REF!</definedName>
    <definedName name="_1_19" localSheetId="36">#REF!</definedName>
    <definedName name="_1_19" localSheetId="45">#REF!</definedName>
    <definedName name="_1_19" localSheetId="46">#REF!</definedName>
    <definedName name="_1_19" localSheetId="47">#REF!</definedName>
    <definedName name="_1_19" localSheetId="48">#REF!</definedName>
    <definedName name="_1_19" localSheetId="49">#REF!</definedName>
    <definedName name="_1_19" localSheetId="50">#REF!</definedName>
    <definedName name="_1_19" localSheetId="51">#REF!</definedName>
    <definedName name="_1_19" localSheetId="52">#REF!</definedName>
    <definedName name="_1_19" localSheetId="53">#REF!</definedName>
    <definedName name="_1_19" localSheetId="37">#REF!</definedName>
    <definedName name="_1_19" localSheetId="54">#REF!</definedName>
    <definedName name="_1_19" localSheetId="38">#REF!</definedName>
    <definedName name="_1_19" localSheetId="39">#REF!</definedName>
    <definedName name="_1_19" localSheetId="40">#REF!</definedName>
    <definedName name="_1_19" localSheetId="41">#REF!</definedName>
    <definedName name="_1_19" localSheetId="42">#REF!</definedName>
    <definedName name="_1_19" localSheetId="43">#REF!</definedName>
    <definedName name="_1_19" localSheetId="44">#REF!</definedName>
    <definedName name="_1_19" localSheetId="55">#REF!</definedName>
    <definedName name="_1_19" localSheetId="59">#REF!</definedName>
    <definedName name="_1_19" localSheetId="56">#REF!</definedName>
    <definedName name="_1_19" localSheetId="57">#REF!</definedName>
    <definedName name="_1_19" localSheetId="58">#REF!</definedName>
    <definedName name="_1_19" localSheetId="60">#REF!</definedName>
    <definedName name="_1_19">#REF!</definedName>
    <definedName name="_1_2" localSheetId="2">'[1]Coef. Resumen'!#REF!</definedName>
    <definedName name="_1_2" localSheetId="3">'[1]Coef. Resumen'!#REF!</definedName>
    <definedName name="_1_2" localSheetId="4">'[1]Coef. Resumen'!#REF!</definedName>
    <definedName name="_1_2" localSheetId="5">'[1]Coef. Resumen'!#REF!</definedName>
    <definedName name="_1_2" localSheetId="6">'[1]Coef. Resumen'!#REF!</definedName>
    <definedName name="_1_2" localSheetId="7">'[1]Coef. Resumen'!#REF!</definedName>
    <definedName name="_1_2" localSheetId="8">'[1]Coef. Resumen'!#REF!</definedName>
    <definedName name="_1_2" localSheetId="9">'[1]Coef. Resumen'!#REF!</definedName>
    <definedName name="_1_2" localSheetId="10">'[1]Coef. Resumen'!#REF!</definedName>
    <definedName name="_1_2" localSheetId="11">'[1]Coef. Resumen'!#REF!</definedName>
    <definedName name="_1_2" localSheetId="12">'[1]Coef. Resumen'!#REF!</definedName>
    <definedName name="_1_2" localSheetId="13">'[1]Coef. Resumen'!#REF!</definedName>
    <definedName name="_1_2" localSheetId="14">'[1]Coef. Resumen'!#REF!</definedName>
    <definedName name="_1_2" localSheetId="15">'[1]Coef. Resumen'!#REF!</definedName>
    <definedName name="_1_2" localSheetId="16">'[1]Coef. Resumen'!#REF!</definedName>
    <definedName name="_1_2" localSheetId="17">'[1]Coef. Resumen'!#REF!</definedName>
    <definedName name="_1_2" localSheetId="18">'[1]Coef. Resumen'!#REF!</definedName>
    <definedName name="_1_2" localSheetId="19">'[1]Coef. Resumen'!#REF!</definedName>
    <definedName name="_1_2" localSheetId="20">'[1]Coef. Resumen'!#REF!</definedName>
    <definedName name="_1_2" localSheetId="21">'[1]Coef. Resumen'!#REF!</definedName>
    <definedName name="_1_2" localSheetId="27">'[1]Coef. Resumen'!#REF!</definedName>
    <definedName name="_1_2" localSheetId="28">'[1]Coef. Resumen'!#REF!</definedName>
    <definedName name="_1_2" localSheetId="29">'[1]Coef. Resumen'!#REF!</definedName>
    <definedName name="_1_2" localSheetId="30">'[1]Coef. Resumen'!#REF!</definedName>
    <definedName name="_1_2" localSheetId="31">'[1]Coef. Resumen'!#REF!</definedName>
    <definedName name="_1_2" localSheetId="32">'[1]Coef. Resumen'!#REF!</definedName>
    <definedName name="_1_2" localSheetId="33">'[1]Coef. Resumen'!#REF!</definedName>
    <definedName name="_1_2" localSheetId="34">'[1]Coef. Resumen'!#REF!</definedName>
    <definedName name="_1_2" localSheetId="35">'[1]Coef. Resumen'!#REF!</definedName>
    <definedName name="_1_2" localSheetId="36">'[1]Coef. Resumen'!#REF!</definedName>
    <definedName name="_1_2" localSheetId="45">'[1]Coef. Resumen'!#REF!</definedName>
    <definedName name="_1_2" localSheetId="46">'[1]Coef. Resumen'!#REF!</definedName>
    <definedName name="_1_2" localSheetId="47">'[1]Coef. Resumen'!#REF!</definedName>
    <definedName name="_1_2" localSheetId="48">'[1]Coef. Resumen'!#REF!</definedName>
    <definedName name="_1_2" localSheetId="49">'[1]Coef. Resumen'!#REF!</definedName>
    <definedName name="_1_2" localSheetId="50">'[1]Coef. Resumen'!#REF!</definedName>
    <definedName name="_1_2" localSheetId="51">'[1]Coef. Resumen'!#REF!</definedName>
    <definedName name="_1_2" localSheetId="52">'[1]Coef. Resumen'!#REF!</definedName>
    <definedName name="_1_2" localSheetId="53">'[1]Coef. Resumen'!#REF!</definedName>
    <definedName name="_1_2" localSheetId="37">'[1]Coef. Resumen'!#REF!</definedName>
    <definedName name="_1_2" localSheetId="54">'[1]Coef. Resumen'!#REF!</definedName>
    <definedName name="_1_2" localSheetId="38">'[1]Coef. Resumen'!#REF!</definedName>
    <definedName name="_1_2" localSheetId="39">'[1]Coef. Resumen'!#REF!</definedName>
    <definedName name="_1_2" localSheetId="40">'[1]Coef. Resumen'!#REF!</definedName>
    <definedName name="_1_2" localSheetId="41">'[1]Coef. Resumen'!#REF!</definedName>
    <definedName name="_1_2" localSheetId="42">'[1]Coef. Resumen'!#REF!</definedName>
    <definedName name="_1_2" localSheetId="43">'[1]Coef. Resumen'!#REF!</definedName>
    <definedName name="_1_2" localSheetId="44">'[1]Coef. Resumen'!#REF!</definedName>
    <definedName name="_1_2" localSheetId="55">'[1]Coef. Resumen'!#REF!</definedName>
    <definedName name="_1_2" localSheetId="59">'[1]Coef. Resumen'!#REF!</definedName>
    <definedName name="_1_2" localSheetId="56">'[1]Coef. Resumen'!#REF!</definedName>
    <definedName name="_1_2" localSheetId="57">'[1]Coef. Resumen'!#REF!</definedName>
    <definedName name="_1_2" localSheetId="58">'[1]Coef. Resumen'!#REF!</definedName>
    <definedName name="_1_2" localSheetId="60">'[1]Coef. Resumen'!#REF!</definedName>
    <definedName name="_1_2">'[1]Coef. Resumen'!#REF!</definedName>
    <definedName name="_1_20" localSheetId="2">#REF!</definedName>
    <definedName name="_1_20" localSheetId="3">#REF!</definedName>
    <definedName name="_1_20" localSheetId="4">#REF!</definedName>
    <definedName name="_1_20" localSheetId="5">#REF!</definedName>
    <definedName name="_1_20" localSheetId="6">#REF!</definedName>
    <definedName name="_1_20" localSheetId="7">#REF!</definedName>
    <definedName name="_1_20" localSheetId="8">#REF!</definedName>
    <definedName name="_1_20" localSheetId="9">#REF!</definedName>
    <definedName name="_1_20" localSheetId="10">#REF!</definedName>
    <definedName name="_1_20" localSheetId="11">#REF!</definedName>
    <definedName name="_1_20" localSheetId="12">#REF!</definedName>
    <definedName name="_1_20" localSheetId="13">#REF!</definedName>
    <definedName name="_1_20" localSheetId="14">#REF!</definedName>
    <definedName name="_1_20" localSheetId="15">#REF!</definedName>
    <definedName name="_1_20" localSheetId="16">#REF!</definedName>
    <definedName name="_1_20" localSheetId="17">#REF!</definedName>
    <definedName name="_1_20" localSheetId="18">#REF!</definedName>
    <definedName name="_1_20" localSheetId="19">#REF!</definedName>
    <definedName name="_1_20" localSheetId="20">#REF!</definedName>
    <definedName name="_1_20" localSheetId="21">#REF!</definedName>
    <definedName name="_1_20" localSheetId="27">#REF!</definedName>
    <definedName name="_1_20" localSheetId="28">#REF!</definedName>
    <definedName name="_1_20" localSheetId="29">#REF!</definedName>
    <definedName name="_1_20" localSheetId="30">#REF!</definedName>
    <definedName name="_1_20" localSheetId="31">#REF!</definedName>
    <definedName name="_1_20" localSheetId="32">#REF!</definedName>
    <definedName name="_1_20" localSheetId="33">#REF!</definedName>
    <definedName name="_1_20" localSheetId="34">#REF!</definedName>
    <definedName name="_1_20" localSheetId="35">#REF!</definedName>
    <definedName name="_1_20" localSheetId="36">#REF!</definedName>
    <definedName name="_1_20" localSheetId="45">#REF!</definedName>
    <definedName name="_1_20" localSheetId="46">#REF!</definedName>
    <definedName name="_1_20" localSheetId="47">#REF!</definedName>
    <definedName name="_1_20" localSheetId="48">#REF!</definedName>
    <definedName name="_1_20" localSheetId="49">#REF!</definedName>
    <definedName name="_1_20" localSheetId="50">#REF!</definedName>
    <definedName name="_1_20" localSheetId="51">#REF!</definedName>
    <definedName name="_1_20" localSheetId="52">#REF!</definedName>
    <definedName name="_1_20" localSheetId="53">#REF!</definedName>
    <definedName name="_1_20" localSheetId="37">#REF!</definedName>
    <definedName name="_1_20" localSheetId="54">#REF!</definedName>
    <definedName name="_1_20" localSheetId="38">#REF!</definedName>
    <definedName name="_1_20" localSheetId="39">#REF!</definedName>
    <definedName name="_1_20" localSheetId="40">#REF!</definedName>
    <definedName name="_1_20" localSheetId="41">#REF!</definedName>
    <definedName name="_1_20" localSheetId="42">#REF!</definedName>
    <definedName name="_1_20" localSheetId="43">#REF!</definedName>
    <definedName name="_1_20" localSheetId="44">#REF!</definedName>
    <definedName name="_1_20" localSheetId="55">#REF!</definedName>
    <definedName name="_1_20" localSheetId="59">#REF!</definedName>
    <definedName name="_1_20" localSheetId="56">#REF!</definedName>
    <definedName name="_1_20" localSheetId="57">#REF!</definedName>
    <definedName name="_1_20" localSheetId="58">#REF!</definedName>
    <definedName name="_1_20" localSheetId="60">#REF!</definedName>
    <definedName name="_1_20">#REF!</definedName>
    <definedName name="_1_21" localSheetId="2">#REF!</definedName>
    <definedName name="_1_21" localSheetId="3">#REF!</definedName>
    <definedName name="_1_21" localSheetId="4">#REF!</definedName>
    <definedName name="_1_21" localSheetId="5">#REF!</definedName>
    <definedName name="_1_21" localSheetId="6">#REF!</definedName>
    <definedName name="_1_21" localSheetId="7">#REF!</definedName>
    <definedName name="_1_21" localSheetId="8">#REF!</definedName>
    <definedName name="_1_21" localSheetId="9">#REF!</definedName>
    <definedName name="_1_21" localSheetId="10">#REF!</definedName>
    <definedName name="_1_21" localSheetId="11">#REF!</definedName>
    <definedName name="_1_21" localSheetId="12">#REF!</definedName>
    <definedName name="_1_21" localSheetId="13">#REF!</definedName>
    <definedName name="_1_21" localSheetId="14">#REF!</definedName>
    <definedName name="_1_21" localSheetId="15">#REF!</definedName>
    <definedName name="_1_21" localSheetId="16">#REF!</definedName>
    <definedName name="_1_21" localSheetId="17">#REF!</definedName>
    <definedName name="_1_21" localSheetId="18">#REF!</definedName>
    <definedName name="_1_21" localSheetId="19">#REF!</definedName>
    <definedName name="_1_21" localSheetId="20">#REF!</definedName>
    <definedName name="_1_21" localSheetId="21">#REF!</definedName>
    <definedName name="_1_21" localSheetId="27">#REF!</definedName>
    <definedName name="_1_21" localSheetId="28">#REF!</definedName>
    <definedName name="_1_21" localSheetId="29">#REF!</definedName>
    <definedName name="_1_21" localSheetId="30">#REF!</definedName>
    <definedName name="_1_21" localSheetId="31">#REF!</definedName>
    <definedName name="_1_21" localSheetId="32">#REF!</definedName>
    <definedName name="_1_21" localSheetId="33">#REF!</definedName>
    <definedName name="_1_21" localSheetId="34">#REF!</definedName>
    <definedName name="_1_21" localSheetId="35">#REF!</definedName>
    <definedName name="_1_21" localSheetId="36">#REF!</definedName>
    <definedName name="_1_21" localSheetId="45">#REF!</definedName>
    <definedName name="_1_21" localSheetId="46">#REF!</definedName>
    <definedName name="_1_21" localSheetId="47">#REF!</definedName>
    <definedName name="_1_21" localSheetId="48">#REF!</definedName>
    <definedName name="_1_21" localSheetId="49">#REF!</definedName>
    <definedName name="_1_21" localSheetId="50">#REF!</definedName>
    <definedName name="_1_21" localSheetId="51">#REF!</definedName>
    <definedName name="_1_21" localSheetId="52">#REF!</definedName>
    <definedName name="_1_21" localSheetId="53">#REF!</definedName>
    <definedName name="_1_21" localSheetId="37">#REF!</definedName>
    <definedName name="_1_21" localSheetId="54">#REF!</definedName>
    <definedName name="_1_21" localSheetId="38">#REF!</definedName>
    <definedName name="_1_21" localSheetId="39">#REF!</definedName>
    <definedName name="_1_21" localSheetId="40">#REF!</definedName>
    <definedName name="_1_21" localSheetId="41">#REF!</definedName>
    <definedName name="_1_21" localSheetId="42">#REF!</definedName>
    <definedName name="_1_21" localSheetId="43">#REF!</definedName>
    <definedName name="_1_21" localSheetId="44">#REF!</definedName>
    <definedName name="_1_21" localSheetId="55">#REF!</definedName>
    <definedName name="_1_21" localSheetId="59">#REF!</definedName>
    <definedName name="_1_21" localSheetId="56">#REF!</definedName>
    <definedName name="_1_21" localSheetId="57">#REF!</definedName>
    <definedName name="_1_21" localSheetId="58">#REF!</definedName>
    <definedName name="_1_21" localSheetId="60">#REF!</definedName>
    <definedName name="_1_21">#REF!</definedName>
    <definedName name="_1_3" localSheetId="2">#REF!</definedName>
    <definedName name="_1_3" localSheetId="3">#REF!</definedName>
    <definedName name="_1_3" localSheetId="4">#REF!</definedName>
    <definedName name="_1_3" localSheetId="5">#REF!</definedName>
    <definedName name="_1_3" localSheetId="6">#REF!</definedName>
    <definedName name="_1_3" localSheetId="7">#REF!</definedName>
    <definedName name="_1_3" localSheetId="8">#REF!</definedName>
    <definedName name="_1_3" localSheetId="9">#REF!</definedName>
    <definedName name="_1_3" localSheetId="10">#REF!</definedName>
    <definedName name="_1_3" localSheetId="11">#REF!</definedName>
    <definedName name="_1_3" localSheetId="12">#REF!</definedName>
    <definedName name="_1_3" localSheetId="13">#REF!</definedName>
    <definedName name="_1_3" localSheetId="14">#REF!</definedName>
    <definedName name="_1_3" localSheetId="15">#REF!</definedName>
    <definedName name="_1_3" localSheetId="16">#REF!</definedName>
    <definedName name="_1_3" localSheetId="17">#REF!</definedName>
    <definedName name="_1_3" localSheetId="18">#REF!</definedName>
    <definedName name="_1_3" localSheetId="19">#REF!</definedName>
    <definedName name="_1_3" localSheetId="20">#REF!</definedName>
    <definedName name="_1_3" localSheetId="21">#REF!</definedName>
    <definedName name="_1_3" localSheetId="27">#REF!</definedName>
    <definedName name="_1_3" localSheetId="28">#REF!</definedName>
    <definedName name="_1_3" localSheetId="29">#REF!</definedName>
    <definedName name="_1_3" localSheetId="30">#REF!</definedName>
    <definedName name="_1_3" localSheetId="31">#REF!</definedName>
    <definedName name="_1_3" localSheetId="32">#REF!</definedName>
    <definedName name="_1_3" localSheetId="33">#REF!</definedName>
    <definedName name="_1_3" localSheetId="34">#REF!</definedName>
    <definedName name="_1_3" localSheetId="35">#REF!</definedName>
    <definedName name="_1_3" localSheetId="36">#REF!</definedName>
    <definedName name="_1_3" localSheetId="45">#REF!</definedName>
    <definedName name="_1_3" localSheetId="46">#REF!</definedName>
    <definedName name="_1_3" localSheetId="47">#REF!</definedName>
    <definedName name="_1_3" localSheetId="48">#REF!</definedName>
    <definedName name="_1_3" localSheetId="49">#REF!</definedName>
    <definedName name="_1_3" localSheetId="50">#REF!</definedName>
    <definedName name="_1_3" localSheetId="51">#REF!</definedName>
    <definedName name="_1_3" localSheetId="52">#REF!</definedName>
    <definedName name="_1_3" localSheetId="53">#REF!</definedName>
    <definedName name="_1_3" localSheetId="37">#REF!</definedName>
    <definedName name="_1_3" localSheetId="54">#REF!</definedName>
    <definedName name="_1_3" localSheetId="38">#REF!</definedName>
    <definedName name="_1_3" localSheetId="39">#REF!</definedName>
    <definedName name="_1_3" localSheetId="40">#REF!</definedName>
    <definedName name="_1_3" localSheetId="41">#REF!</definedName>
    <definedName name="_1_3" localSheetId="42">#REF!</definedName>
    <definedName name="_1_3" localSheetId="43">#REF!</definedName>
    <definedName name="_1_3" localSheetId="44">#REF!</definedName>
    <definedName name="_1_3" localSheetId="55">#REF!</definedName>
    <definedName name="_1_3" localSheetId="59">#REF!</definedName>
    <definedName name="_1_3" localSheetId="56">#REF!</definedName>
    <definedName name="_1_3" localSheetId="57">#REF!</definedName>
    <definedName name="_1_3" localSheetId="58">#REF!</definedName>
    <definedName name="_1_3" localSheetId="60">#REF!</definedName>
    <definedName name="_1_3">#REF!</definedName>
    <definedName name="_1_4" localSheetId="2">#REF!</definedName>
    <definedName name="_1_4" localSheetId="3">#REF!</definedName>
    <definedName name="_1_4" localSheetId="4">#REF!</definedName>
    <definedName name="_1_4" localSheetId="5">#REF!</definedName>
    <definedName name="_1_4" localSheetId="6">#REF!</definedName>
    <definedName name="_1_4" localSheetId="7">#REF!</definedName>
    <definedName name="_1_4" localSheetId="8">#REF!</definedName>
    <definedName name="_1_4" localSheetId="9">#REF!</definedName>
    <definedName name="_1_4" localSheetId="10">#REF!</definedName>
    <definedName name="_1_4" localSheetId="11">#REF!</definedName>
    <definedName name="_1_4" localSheetId="12">#REF!</definedName>
    <definedName name="_1_4" localSheetId="13">#REF!</definedName>
    <definedName name="_1_4" localSheetId="14">#REF!</definedName>
    <definedName name="_1_4" localSheetId="15">#REF!</definedName>
    <definedName name="_1_4" localSheetId="16">#REF!</definedName>
    <definedName name="_1_4" localSheetId="17">#REF!</definedName>
    <definedName name="_1_4" localSheetId="18">#REF!</definedName>
    <definedName name="_1_4" localSheetId="19">#REF!</definedName>
    <definedName name="_1_4" localSheetId="20">#REF!</definedName>
    <definedName name="_1_4" localSheetId="21">#REF!</definedName>
    <definedName name="_1_4" localSheetId="27">#REF!</definedName>
    <definedName name="_1_4" localSheetId="28">#REF!</definedName>
    <definedName name="_1_4" localSheetId="29">#REF!</definedName>
    <definedName name="_1_4" localSheetId="30">#REF!</definedName>
    <definedName name="_1_4" localSheetId="31">#REF!</definedName>
    <definedName name="_1_4" localSheetId="32">#REF!</definedName>
    <definedName name="_1_4" localSheetId="33">#REF!</definedName>
    <definedName name="_1_4" localSheetId="34">#REF!</definedName>
    <definedName name="_1_4" localSheetId="35">#REF!</definedName>
    <definedName name="_1_4" localSheetId="36">#REF!</definedName>
    <definedName name="_1_4" localSheetId="45">#REF!</definedName>
    <definedName name="_1_4" localSheetId="46">#REF!</definedName>
    <definedName name="_1_4" localSheetId="47">#REF!</definedName>
    <definedName name="_1_4" localSheetId="48">#REF!</definedName>
    <definedName name="_1_4" localSheetId="49">#REF!</definedName>
    <definedName name="_1_4" localSheetId="50">#REF!</definedName>
    <definedName name="_1_4" localSheetId="51">#REF!</definedName>
    <definedName name="_1_4" localSheetId="52">#REF!</definedName>
    <definedName name="_1_4" localSheetId="53">#REF!</definedName>
    <definedName name="_1_4" localSheetId="37">#REF!</definedName>
    <definedName name="_1_4" localSheetId="54">#REF!</definedName>
    <definedName name="_1_4" localSheetId="38">#REF!</definedName>
    <definedName name="_1_4" localSheetId="39">#REF!</definedName>
    <definedName name="_1_4" localSheetId="40">#REF!</definedName>
    <definedName name="_1_4" localSheetId="41">#REF!</definedName>
    <definedName name="_1_4" localSheetId="42">#REF!</definedName>
    <definedName name="_1_4" localSheetId="43">#REF!</definedName>
    <definedName name="_1_4" localSheetId="44">#REF!</definedName>
    <definedName name="_1_4" localSheetId="55">#REF!</definedName>
    <definedName name="_1_4" localSheetId="59">#REF!</definedName>
    <definedName name="_1_4" localSheetId="56">#REF!</definedName>
    <definedName name="_1_4" localSheetId="57">#REF!</definedName>
    <definedName name="_1_4" localSheetId="58">#REF!</definedName>
    <definedName name="_1_4" localSheetId="60">#REF!</definedName>
    <definedName name="_1_4">#REF!</definedName>
    <definedName name="_1_41" localSheetId="2">#REF!</definedName>
    <definedName name="_1_41" localSheetId="3">#REF!</definedName>
    <definedName name="_1_41" localSheetId="4">#REF!</definedName>
    <definedName name="_1_41" localSheetId="5">#REF!</definedName>
    <definedName name="_1_41" localSheetId="6">#REF!</definedName>
    <definedName name="_1_41" localSheetId="7">#REF!</definedName>
    <definedName name="_1_41" localSheetId="8">#REF!</definedName>
    <definedName name="_1_41" localSheetId="9">#REF!</definedName>
    <definedName name="_1_41" localSheetId="10">#REF!</definedName>
    <definedName name="_1_41" localSheetId="11">#REF!</definedName>
    <definedName name="_1_41" localSheetId="12">#REF!</definedName>
    <definedName name="_1_41" localSheetId="13">#REF!</definedName>
    <definedName name="_1_41" localSheetId="14">#REF!</definedName>
    <definedName name="_1_41" localSheetId="15">#REF!</definedName>
    <definedName name="_1_41" localSheetId="16">#REF!</definedName>
    <definedName name="_1_41" localSheetId="17">#REF!</definedName>
    <definedName name="_1_41" localSheetId="18">#REF!</definedName>
    <definedName name="_1_41" localSheetId="19">#REF!</definedName>
    <definedName name="_1_41" localSheetId="20">#REF!</definedName>
    <definedName name="_1_41" localSheetId="21">#REF!</definedName>
    <definedName name="_1_41" localSheetId="27">#REF!</definedName>
    <definedName name="_1_41" localSheetId="28">#REF!</definedName>
    <definedName name="_1_41" localSheetId="29">#REF!</definedName>
    <definedName name="_1_41" localSheetId="30">#REF!</definedName>
    <definedName name="_1_41" localSheetId="31">#REF!</definedName>
    <definedName name="_1_41" localSheetId="32">#REF!</definedName>
    <definedName name="_1_41" localSheetId="33">#REF!</definedName>
    <definedName name="_1_41" localSheetId="34">#REF!</definedName>
    <definedName name="_1_41" localSheetId="35">#REF!</definedName>
    <definedName name="_1_41" localSheetId="36">#REF!</definedName>
    <definedName name="_1_41" localSheetId="45">#REF!</definedName>
    <definedName name="_1_41" localSheetId="46">#REF!</definedName>
    <definedName name="_1_41" localSheetId="47">#REF!</definedName>
    <definedName name="_1_41" localSheetId="48">#REF!</definedName>
    <definedName name="_1_41" localSheetId="49">#REF!</definedName>
    <definedName name="_1_41" localSheetId="50">#REF!</definedName>
    <definedName name="_1_41" localSheetId="51">#REF!</definedName>
    <definedName name="_1_41" localSheetId="52">#REF!</definedName>
    <definedName name="_1_41" localSheetId="53">#REF!</definedName>
    <definedName name="_1_41" localSheetId="37">#REF!</definedName>
    <definedName name="_1_41" localSheetId="54">#REF!</definedName>
    <definedName name="_1_41" localSheetId="38">#REF!</definedName>
    <definedName name="_1_41" localSheetId="39">#REF!</definedName>
    <definedName name="_1_41" localSheetId="40">#REF!</definedName>
    <definedName name="_1_41" localSheetId="41">#REF!</definedName>
    <definedName name="_1_41" localSheetId="42">#REF!</definedName>
    <definedName name="_1_41" localSheetId="43">#REF!</definedName>
    <definedName name="_1_41" localSheetId="44">#REF!</definedName>
    <definedName name="_1_41" localSheetId="55">#REF!</definedName>
    <definedName name="_1_41" localSheetId="59">#REF!</definedName>
    <definedName name="_1_41" localSheetId="56">#REF!</definedName>
    <definedName name="_1_41" localSheetId="57">#REF!</definedName>
    <definedName name="_1_41" localSheetId="58">#REF!</definedName>
    <definedName name="_1_41" localSheetId="60">#REF!</definedName>
    <definedName name="_1_41">#REF!</definedName>
    <definedName name="_1_5" localSheetId="2">#REF!</definedName>
    <definedName name="_1_5" localSheetId="3">#REF!</definedName>
    <definedName name="_1_5" localSheetId="4">#REF!</definedName>
    <definedName name="_1_5" localSheetId="5">#REF!</definedName>
    <definedName name="_1_5" localSheetId="6">#REF!</definedName>
    <definedName name="_1_5" localSheetId="7">#REF!</definedName>
    <definedName name="_1_5" localSheetId="8">#REF!</definedName>
    <definedName name="_1_5" localSheetId="9">#REF!</definedName>
    <definedName name="_1_5" localSheetId="10">#REF!</definedName>
    <definedName name="_1_5" localSheetId="11">#REF!</definedName>
    <definedName name="_1_5" localSheetId="12">#REF!</definedName>
    <definedName name="_1_5" localSheetId="13">#REF!</definedName>
    <definedName name="_1_5" localSheetId="14">#REF!</definedName>
    <definedName name="_1_5" localSheetId="15">#REF!</definedName>
    <definedName name="_1_5" localSheetId="16">#REF!</definedName>
    <definedName name="_1_5" localSheetId="17">#REF!</definedName>
    <definedName name="_1_5" localSheetId="18">#REF!</definedName>
    <definedName name="_1_5" localSheetId="19">#REF!</definedName>
    <definedName name="_1_5" localSheetId="20">#REF!</definedName>
    <definedName name="_1_5" localSheetId="21">#REF!</definedName>
    <definedName name="_1_5" localSheetId="27">#REF!</definedName>
    <definedName name="_1_5" localSheetId="28">#REF!</definedName>
    <definedName name="_1_5" localSheetId="29">#REF!</definedName>
    <definedName name="_1_5" localSheetId="30">#REF!</definedName>
    <definedName name="_1_5" localSheetId="31">#REF!</definedName>
    <definedName name="_1_5" localSheetId="32">#REF!</definedName>
    <definedName name="_1_5" localSheetId="33">#REF!</definedName>
    <definedName name="_1_5" localSheetId="34">#REF!</definedName>
    <definedName name="_1_5" localSheetId="35">#REF!</definedName>
    <definedName name="_1_5" localSheetId="36">#REF!</definedName>
    <definedName name="_1_5" localSheetId="45">#REF!</definedName>
    <definedName name="_1_5" localSheetId="46">#REF!</definedName>
    <definedName name="_1_5" localSheetId="47">#REF!</definedName>
    <definedName name="_1_5" localSheetId="48">#REF!</definedName>
    <definedName name="_1_5" localSheetId="49">#REF!</definedName>
    <definedName name="_1_5" localSheetId="50">#REF!</definedName>
    <definedName name="_1_5" localSheetId="51">#REF!</definedName>
    <definedName name="_1_5" localSheetId="52">#REF!</definedName>
    <definedName name="_1_5" localSheetId="53">#REF!</definedName>
    <definedName name="_1_5" localSheetId="37">#REF!</definedName>
    <definedName name="_1_5" localSheetId="54">#REF!</definedName>
    <definedName name="_1_5" localSheetId="38">#REF!</definedName>
    <definedName name="_1_5" localSheetId="39">#REF!</definedName>
    <definedName name="_1_5" localSheetId="40">#REF!</definedName>
    <definedName name="_1_5" localSheetId="41">#REF!</definedName>
    <definedName name="_1_5" localSheetId="42">#REF!</definedName>
    <definedName name="_1_5" localSheetId="43">#REF!</definedName>
    <definedName name="_1_5" localSheetId="44">#REF!</definedName>
    <definedName name="_1_5" localSheetId="55">#REF!</definedName>
    <definedName name="_1_5" localSheetId="59">#REF!</definedName>
    <definedName name="_1_5" localSheetId="56">#REF!</definedName>
    <definedName name="_1_5" localSheetId="57">#REF!</definedName>
    <definedName name="_1_5" localSheetId="58">#REF!</definedName>
    <definedName name="_1_5" localSheetId="60">#REF!</definedName>
    <definedName name="_1_5">#REF!</definedName>
    <definedName name="_1_60" localSheetId="2">#REF!</definedName>
    <definedName name="_1_60" localSheetId="3">#REF!</definedName>
    <definedName name="_1_60" localSheetId="4">#REF!</definedName>
    <definedName name="_1_60" localSheetId="5">#REF!</definedName>
    <definedName name="_1_60" localSheetId="6">#REF!</definedName>
    <definedName name="_1_60" localSheetId="7">#REF!</definedName>
    <definedName name="_1_60" localSheetId="8">#REF!</definedName>
    <definedName name="_1_60" localSheetId="9">#REF!</definedName>
    <definedName name="_1_60" localSheetId="10">#REF!</definedName>
    <definedName name="_1_60" localSheetId="11">#REF!</definedName>
    <definedName name="_1_60" localSheetId="12">#REF!</definedName>
    <definedName name="_1_60" localSheetId="13">#REF!</definedName>
    <definedName name="_1_60" localSheetId="14">#REF!</definedName>
    <definedName name="_1_60" localSheetId="15">#REF!</definedName>
    <definedName name="_1_60" localSheetId="16">#REF!</definedName>
    <definedName name="_1_60" localSheetId="17">#REF!</definedName>
    <definedName name="_1_60" localSheetId="18">#REF!</definedName>
    <definedName name="_1_60" localSheetId="19">#REF!</definedName>
    <definedName name="_1_60" localSheetId="20">#REF!</definedName>
    <definedName name="_1_60" localSheetId="21">#REF!</definedName>
    <definedName name="_1_60" localSheetId="27">#REF!</definedName>
    <definedName name="_1_60" localSheetId="28">#REF!</definedName>
    <definedName name="_1_60" localSheetId="29">#REF!</definedName>
    <definedName name="_1_60" localSheetId="30">#REF!</definedName>
    <definedName name="_1_60" localSheetId="31">#REF!</definedName>
    <definedName name="_1_60" localSheetId="32">#REF!</definedName>
    <definedName name="_1_60" localSheetId="33">#REF!</definedName>
    <definedName name="_1_60" localSheetId="34">#REF!</definedName>
    <definedName name="_1_60" localSheetId="35">#REF!</definedName>
    <definedName name="_1_60" localSheetId="36">#REF!</definedName>
    <definedName name="_1_60" localSheetId="45">#REF!</definedName>
    <definedName name="_1_60" localSheetId="46">#REF!</definedName>
    <definedName name="_1_60" localSheetId="47">#REF!</definedName>
    <definedName name="_1_60" localSheetId="48">#REF!</definedName>
    <definedName name="_1_60" localSheetId="49">#REF!</definedName>
    <definedName name="_1_60" localSheetId="50">#REF!</definedName>
    <definedName name="_1_60" localSheetId="51">#REF!</definedName>
    <definedName name="_1_60" localSheetId="52">#REF!</definedName>
    <definedName name="_1_60" localSheetId="53">#REF!</definedName>
    <definedName name="_1_60" localSheetId="37">#REF!</definedName>
    <definedName name="_1_60" localSheetId="54">#REF!</definedName>
    <definedName name="_1_60" localSheetId="38">#REF!</definedName>
    <definedName name="_1_60" localSheetId="39">#REF!</definedName>
    <definedName name="_1_60" localSheetId="40">#REF!</definedName>
    <definedName name="_1_60" localSheetId="41">#REF!</definedName>
    <definedName name="_1_60" localSheetId="42">#REF!</definedName>
    <definedName name="_1_60" localSheetId="43">#REF!</definedName>
    <definedName name="_1_60" localSheetId="44">#REF!</definedName>
    <definedName name="_1_60" localSheetId="55">#REF!</definedName>
    <definedName name="_1_60" localSheetId="59">#REF!</definedName>
    <definedName name="_1_60" localSheetId="56">#REF!</definedName>
    <definedName name="_1_60" localSheetId="57">#REF!</definedName>
    <definedName name="_1_60" localSheetId="58">#REF!</definedName>
    <definedName name="_1_60" localSheetId="60">#REF!</definedName>
    <definedName name="_1_60">#REF!</definedName>
    <definedName name="_1_61" localSheetId="2">#REF!</definedName>
    <definedName name="_1_61" localSheetId="3">#REF!</definedName>
    <definedName name="_1_61" localSheetId="4">#REF!</definedName>
    <definedName name="_1_61" localSheetId="5">#REF!</definedName>
    <definedName name="_1_61" localSheetId="6">#REF!</definedName>
    <definedName name="_1_61" localSheetId="7">#REF!</definedName>
    <definedName name="_1_61" localSheetId="8">#REF!</definedName>
    <definedName name="_1_61" localSheetId="9">#REF!</definedName>
    <definedName name="_1_61" localSheetId="10">#REF!</definedName>
    <definedName name="_1_61" localSheetId="11">#REF!</definedName>
    <definedName name="_1_61" localSheetId="12">#REF!</definedName>
    <definedName name="_1_61" localSheetId="13">#REF!</definedName>
    <definedName name="_1_61" localSheetId="14">#REF!</definedName>
    <definedName name="_1_61" localSheetId="15">#REF!</definedName>
    <definedName name="_1_61" localSheetId="16">#REF!</definedName>
    <definedName name="_1_61" localSheetId="17">#REF!</definedName>
    <definedName name="_1_61" localSheetId="18">#REF!</definedName>
    <definedName name="_1_61" localSheetId="19">#REF!</definedName>
    <definedName name="_1_61" localSheetId="20">#REF!</definedName>
    <definedName name="_1_61" localSheetId="21">#REF!</definedName>
    <definedName name="_1_61" localSheetId="27">#REF!</definedName>
    <definedName name="_1_61" localSheetId="28">#REF!</definedName>
    <definedName name="_1_61" localSheetId="29">#REF!</definedName>
    <definedName name="_1_61" localSheetId="30">#REF!</definedName>
    <definedName name="_1_61" localSheetId="31">#REF!</definedName>
    <definedName name="_1_61" localSheetId="32">#REF!</definedName>
    <definedName name="_1_61" localSheetId="33">#REF!</definedName>
    <definedName name="_1_61" localSheetId="34">#REF!</definedName>
    <definedName name="_1_61" localSheetId="35">#REF!</definedName>
    <definedName name="_1_61" localSheetId="36">#REF!</definedName>
    <definedName name="_1_61" localSheetId="45">#REF!</definedName>
    <definedName name="_1_61" localSheetId="46">#REF!</definedName>
    <definedName name="_1_61" localSheetId="47">#REF!</definedName>
    <definedName name="_1_61" localSheetId="48">#REF!</definedName>
    <definedName name="_1_61" localSheetId="49">#REF!</definedName>
    <definedName name="_1_61" localSheetId="50">#REF!</definedName>
    <definedName name="_1_61" localSheetId="51">#REF!</definedName>
    <definedName name="_1_61" localSheetId="52">#REF!</definedName>
    <definedName name="_1_61" localSheetId="53">#REF!</definedName>
    <definedName name="_1_61" localSheetId="37">#REF!</definedName>
    <definedName name="_1_61" localSheetId="54">#REF!</definedName>
    <definedName name="_1_61" localSheetId="38">#REF!</definedName>
    <definedName name="_1_61" localSheetId="39">#REF!</definedName>
    <definedName name="_1_61" localSheetId="40">#REF!</definedName>
    <definedName name="_1_61" localSheetId="41">#REF!</definedName>
    <definedName name="_1_61" localSheetId="42">#REF!</definedName>
    <definedName name="_1_61" localSheetId="43">#REF!</definedName>
    <definedName name="_1_61" localSheetId="44">#REF!</definedName>
    <definedName name="_1_61" localSheetId="55">#REF!</definedName>
    <definedName name="_1_61" localSheetId="59">#REF!</definedName>
    <definedName name="_1_61" localSheetId="56">#REF!</definedName>
    <definedName name="_1_61" localSheetId="57">#REF!</definedName>
    <definedName name="_1_61" localSheetId="58">#REF!</definedName>
    <definedName name="_1_61" localSheetId="60">#REF!</definedName>
    <definedName name="_1_61">#REF!</definedName>
    <definedName name="_1_64" localSheetId="2">#REF!</definedName>
    <definedName name="_1_64" localSheetId="3">#REF!</definedName>
    <definedName name="_1_64" localSheetId="4">#REF!</definedName>
    <definedName name="_1_64" localSheetId="5">#REF!</definedName>
    <definedName name="_1_64" localSheetId="6">#REF!</definedName>
    <definedName name="_1_64" localSheetId="7">#REF!</definedName>
    <definedName name="_1_64" localSheetId="8">#REF!</definedName>
    <definedName name="_1_64" localSheetId="9">#REF!</definedName>
    <definedName name="_1_64" localSheetId="10">#REF!</definedName>
    <definedName name="_1_64" localSheetId="11">#REF!</definedName>
    <definedName name="_1_64" localSheetId="12">#REF!</definedName>
    <definedName name="_1_64" localSheetId="13">#REF!</definedName>
    <definedName name="_1_64" localSheetId="14">#REF!</definedName>
    <definedName name="_1_64" localSheetId="15">#REF!</definedName>
    <definedName name="_1_64" localSheetId="16">#REF!</definedName>
    <definedName name="_1_64" localSheetId="17">#REF!</definedName>
    <definedName name="_1_64" localSheetId="18">#REF!</definedName>
    <definedName name="_1_64" localSheetId="19">#REF!</definedName>
    <definedName name="_1_64" localSheetId="20">#REF!</definedName>
    <definedName name="_1_64" localSheetId="21">#REF!</definedName>
    <definedName name="_1_64" localSheetId="27">#REF!</definedName>
    <definedName name="_1_64" localSheetId="28">#REF!</definedName>
    <definedName name="_1_64" localSheetId="29">#REF!</definedName>
    <definedName name="_1_64" localSheetId="30">#REF!</definedName>
    <definedName name="_1_64" localSheetId="31">#REF!</definedName>
    <definedName name="_1_64" localSheetId="32">#REF!</definedName>
    <definedName name="_1_64" localSheetId="33">#REF!</definedName>
    <definedName name="_1_64" localSheetId="34">#REF!</definedName>
    <definedName name="_1_64" localSheetId="35">#REF!</definedName>
    <definedName name="_1_64" localSheetId="36">#REF!</definedName>
    <definedName name="_1_64" localSheetId="45">#REF!</definedName>
    <definedName name="_1_64" localSheetId="46">#REF!</definedName>
    <definedName name="_1_64" localSheetId="47">#REF!</definedName>
    <definedName name="_1_64" localSheetId="48">#REF!</definedName>
    <definedName name="_1_64" localSheetId="49">#REF!</definedName>
    <definedName name="_1_64" localSheetId="50">#REF!</definedName>
    <definedName name="_1_64" localSheetId="51">#REF!</definedName>
    <definedName name="_1_64" localSheetId="52">#REF!</definedName>
    <definedName name="_1_64" localSheetId="53">#REF!</definedName>
    <definedName name="_1_64" localSheetId="37">#REF!</definedName>
    <definedName name="_1_64" localSheetId="54">#REF!</definedName>
    <definedName name="_1_64" localSheetId="38">#REF!</definedName>
    <definedName name="_1_64" localSheetId="39">#REF!</definedName>
    <definedName name="_1_64" localSheetId="40">#REF!</definedName>
    <definedName name="_1_64" localSheetId="41">#REF!</definedName>
    <definedName name="_1_64" localSheetId="42">#REF!</definedName>
    <definedName name="_1_64" localSheetId="43">#REF!</definedName>
    <definedName name="_1_64" localSheetId="44">#REF!</definedName>
    <definedName name="_1_64" localSheetId="55">#REF!</definedName>
    <definedName name="_1_64" localSheetId="59">#REF!</definedName>
    <definedName name="_1_64" localSheetId="56">#REF!</definedName>
    <definedName name="_1_64" localSheetId="57">#REF!</definedName>
    <definedName name="_1_64" localSheetId="58">#REF!</definedName>
    <definedName name="_1_64" localSheetId="60">#REF!</definedName>
    <definedName name="_1_64">#REF!</definedName>
    <definedName name="_1_65" localSheetId="2">#REF!</definedName>
    <definedName name="_1_65" localSheetId="3">#REF!</definedName>
    <definedName name="_1_65" localSheetId="4">#REF!</definedName>
    <definedName name="_1_65" localSheetId="5">#REF!</definedName>
    <definedName name="_1_65" localSheetId="6">#REF!</definedName>
    <definedName name="_1_65" localSheetId="7">#REF!</definedName>
    <definedName name="_1_65" localSheetId="8">#REF!</definedName>
    <definedName name="_1_65" localSheetId="9">#REF!</definedName>
    <definedName name="_1_65" localSheetId="10">#REF!</definedName>
    <definedName name="_1_65" localSheetId="11">#REF!</definedName>
    <definedName name="_1_65" localSheetId="12">#REF!</definedName>
    <definedName name="_1_65" localSheetId="13">#REF!</definedName>
    <definedName name="_1_65" localSheetId="14">#REF!</definedName>
    <definedName name="_1_65" localSheetId="15">#REF!</definedName>
    <definedName name="_1_65" localSheetId="16">#REF!</definedName>
    <definedName name="_1_65" localSheetId="17">#REF!</definedName>
    <definedName name="_1_65" localSheetId="18">#REF!</definedName>
    <definedName name="_1_65" localSheetId="19">#REF!</definedName>
    <definedName name="_1_65" localSheetId="20">#REF!</definedName>
    <definedName name="_1_65" localSheetId="21">#REF!</definedName>
    <definedName name="_1_65" localSheetId="27">#REF!</definedName>
    <definedName name="_1_65" localSheetId="28">#REF!</definedName>
    <definedName name="_1_65" localSheetId="29">#REF!</definedName>
    <definedName name="_1_65" localSheetId="30">#REF!</definedName>
    <definedName name="_1_65" localSheetId="31">#REF!</definedName>
    <definedName name="_1_65" localSheetId="32">#REF!</definedName>
    <definedName name="_1_65" localSheetId="33">#REF!</definedName>
    <definedName name="_1_65" localSheetId="34">#REF!</definedName>
    <definedName name="_1_65" localSheetId="35">#REF!</definedName>
    <definedName name="_1_65" localSheetId="36">#REF!</definedName>
    <definedName name="_1_65" localSheetId="45">#REF!</definedName>
    <definedName name="_1_65" localSheetId="46">#REF!</definedName>
    <definedName name="_1_65" localSheetId="47">#REF!</definedName>
    <definedName name="_1_65" localSheetId="48">#REF!</definedName>
    <definedName name="_1_65" localSheetId="49">#REF!</definedName>
    <definedName name="_1_65" localSheetId="50">#REF!</definedName>
    <definedName name="_1_65" localSheetId="51">#REF!</definedName>
    <definedName name="_1_65" localSheetId="52">#REF!</definedName>
    <definedName name="_1_65" localSheetId="53">#REF!</definedName>
    <definedName name="_1_65" localSheetId="37">#REF!</definedName>
    <definedName name="_1_65" localSheetId="54">#REF!</definedName>
    <definedName name="_1_65" localSheetId="38">#REF!</definedName>
    <definedName name="_1_65" localSheetId="39">#REF!</definedName>
    <definedName name="_1_65" localSheetId="40">#REF!</definedName>
    <definedName name="_1_65" localSheetId="41">#REF!</definedName>
    <definedName name="_1_65" localSheetId="42">#REF!</definedName>
    <definedName name="_1_65" localSheetId="43">#REF!</definedName>
    <definedName name="_1_65" localSheetId="44">#REF!</definedName>
    <definedName name="_1_65" localSheetId="55">#REF!</definedName>
    <definedName name="_1_65" localSheetId="59">#REF!</definedName>
    <definedName name="_1_65" localSheetId="56">#REF!</definedName>
    <definedName name="_1_65" localSheetId="57">#REF!</definedName>
    <definedName name="_1_65" localSheetId="58">#REF!</definedName>
    <definedName name="_1_65" localSheetId="60">#REF!</definedName>
    <definedName name="_1_65">#REF!</definedName>
    <definedName name="_1_66" localSheetId="2">'[1]AUX Dosaje Hormigón'!#REF!</definedName>
    <definedName name="_1_66" localSheetId="3">'[1]AUX Dosaje Hormigón'!#REF!</definedName>
    <definedName name="_1_66" localSheetId="4">'[1]AUX Dosaje Hormigón'!#REF!</definedName>
    <definedName name="_1_66" localSheetId="5">'[1]AUX Dosaje Hormigón'!#REF!</definedName>
    <definedName name="_1_66" localSheetId="6">'[1]AUX Dosaje Hormigón'!#REF!</definedName>
    <definedName name="_1_66" localSheetId="7">'[1]AUX Dosaje Hormigón'!#REF!</definedName>
    <definedName name="_1_66" localSheetId="8">'[1]AUX Dosaje Hormigón'!#REF!</definedName>
    <definedName name="_1_66" localSheetId="9">'[1]AUX Dosaje Hormigón'!#REF!</definedName>
    <definedName name="_1_66" localSheetId="10">'[1]AUX Dosaje Hormigón'!#REF!</definedName>
    <definedName name="_1_66" localSheetId="11">'[1]AUX Dosaje Hormigón'!#REF!</definedName>
    <definedName name="_1_66" localSheetId="12">'[1]AUX Dosaje Hormigón'!#REF!</definedName>
    <definedName name="_1_66" localSheetId="13">'[1]AUX Dosaje Hormigón'!#REF!</definedName>
    <definedName name="_1_66" localSheetId="14">'[1]AUX Dosaje Hormigón'!#REF!</definedName>
    <definedName name="_1_66" localSheetId="15">'[1]AUX Dosaje Hormigón'!#REF!</definedName>
    <definedName name="_1_66" localSheetId="16">'[1]AUX Dosaje Hormigón'!#REF!</definedName>
    <definedName name="_1_66" localSheetId="17">'[1]AUX Dosaje Hormigón'!#REF!</definedName>
    <definedName name="_1_66" localSheetId="18">'[1]AUX Dosaje Hormigón'!#REF!</definedName>
    <definedName name="_1_66" localSheetId="19">'[1]AUX Dosaje Hormigón'!#REF!</definedName>
    <definedName name="_1_66" localSheetId="20">'[1]AUX Dosaje Hormigón'!#REF!</definedName>
    <definedName name="_1_66" localSheetId="21">'[1]AUX Dosaje Hormigón'!#REF!</definedName>
    <definedName name="_1_66" localSheetId="27">'[1]AUX Dosaje Hormigón'!#REF!</definedName>
    <definedName name="_1_66" localSheetId="28">'[1]AUX Dosaje Hormigón'!#REF!</definedName>
    <definedName name="_1_66" localSheetId="29">'[1]AUX Dosaje Hormigón'!#REF!</definedName>
    <definedName name="_1_66" localSheetId="30">'[1]AUX Dosaje Hormigón'!#REF!</definedName>
    <definedName name="_1_66" localSheetId="31">'[1]AUX Dosaje Hormigón'!#REF!</definedName>
    <definedName name="_1_66" localSheetId="32">'[1]AUX Dosaje Hormigón'!#REF!</definedName>
    <definedName name="_1_66" localSheetId="33">'[1]AUX Dosaje Hormigón'!#REF!</definedName>
    <definedName name="_1_66" localSheetId="34">'[1]AUX Dosaje Hormigón'!#REF!</definedName>
    <definedName name="_1_66" localSheetId="35">'[1]AUX Dosaje Hormigón'!#REF!</definedName>
    <definedName name="_1_66" localSheetId="36">'[1]AUX Dosaje Hormigón'!#REF!</definedName>
    <definedName name="_1_66" localSheetId="45">'[1]AUX Dosaje Hormigón'!#REF!</definedName>
    <definedName name="_1_66" localSheetId="46">'[1]AUX Dosaje Hormigón'!#REF!</definedName>
    <definedName name="_1_66" localSheetId="47">'[1]AUX Dosaje Hormigón'!#REF!</definedName>
    <definedName name="_1_66" localSheetId="48">'[1]AUX Dosaje Hormigón'!#REF!</definedName>
    <definedName name="_1_66" localSheetId="49">'[1]AUX Dosaje Hormigón'!#REF!</definedName>
    <definedName name="_1_66" localSheetId="50">'[1]AUX Dosaje Hormigón'!#REF!</definedName>
    <definedName name="_1_66" localSheetId="51">'[1]AUX Dosaje Hormigón'!#REF!</definedName>
    <definedName name="_1_66" localSheetId="52">'[1]AUX Dosaje Hormigón'!#REF!</definedName>
    <definedName name="_1_66" localSheetId="53">'[1]AUX Dosaje Hormigón'!#REF!</definedName>
    <definedName name="_1_66" localSheetId="37">'[1]AUX Dosaje Hormigón'!#REF!</definedName>
    <definedName name="_1_66" localSheetId="54">'[1]AUX Dosaje Hormigón'!#REF!</definedName>
    <definedName name="_1_66" localSheetId="38">'[1]AUX Dosaje Hormigón'!#REF!</definedName>
    <definedName name="_1_66" localSheetId="39">'[1]AUX Dosaje Hormigón'!#REF!</definedName>
    <definedName name="_1_66" localSheetId="40">'[1]AUX Dosaje Hormigón'!#REF!</definedName>
    <definedName name="_1_66" localSheetId="41">'[1]AUX Dosaje Hormigón'!#REF!</definedName>
    <definedName name="_1_66" localSheetId="42">'[1]AUX Dosaje Hormigón'!#REF!</definedName>
    <definedName name="_1_66" localSheetId="43">'[1]AUX Dosaje Hormigón'!#REF!</definedName>
    <definedName name="_1_66" localSheetId="44">'[1]AUX Dosaje Hormigón'!#REF!</definedName>
    <definedName name="_1_66" localSheetId="55">'[1]AUX Dosaje Hormigón'!#REF!</definedName>
    <definedName name="_1_66" localSheetId="59">'[1]AUX Dosaje Hormigón'!#REF!</definedName>
    <definedName name="_1_66" localSheetId="56">'[1]AUX Dosaje Hormigón'!#REF!</definedName>
    <definedName name="_1_66" localSheetId="57">'[1]AUX Dosaje Hormigón'!#REF!</definedName>
    <definedName name="_1_66" localSheetId="58">'[1]AUX Dosaje Hormigón'!#REF!</definedName>
    <definedName name="_1_66" localSheetId="60">'[1]AUX Dosaje Hormigón'!#REF!</definedName>
    <definedName name="_1_66">'[1]AUX Dosaje Hormigón'!#REF!</definedName>
    <definedName name="_1_67" localSheetId="2">'[1]AUX Ejecución Hormigón'!#REF!</definedName>
    <definedName name="_1_67" localSheetId="3">'[1]AUX Ejecución Hormigón'!#REF!</definedName>
    <definedName name="_1_67" localSheetId="4">'[1]AUX Ejecución Hormigón'!#REF!</definedName>
    <definedName name="_1_67" localSheetId="5">'[1]AUX Ejecución Hormigón'!#REF!</definedName>
    <definedName name="_1_67" localSheetId="6">'[1]AUX Ejecución Hormigón'!#REF!</definedName>
    <definedName name="_1_67" localSheetId="7">'[1]AUX Ejecución Hormigón'!#REF!</definedName>
    <definedName name="_1_67" localSheetId="8">'[1]AUX Ejecución Hormigón'!#REF!</definedName>
    <definedName name="_1_67" localSheetId="9">'[1]AUX Ejecución Hormigón'!#REF!</definedName>
    <definedName name="_1_67" localSheetId="10">'[1]AUX Ejecución Hormigón'!#REF!</definedName>
    <definedName name="_1_67" localSheetId="11">'[1]AUX Ejecución Hormigón'!#REF!</definedName>
    <definedName name="_1_67" localSheetId="12">'[1]AUX Ejecución Hormigón'!#REF!</definedName>
    <definedName name="_1_67" localSheetId="13">'[1]AUX Ejecución Hormigón'!#REF!</definedName>
    <definedName name="_1_67" localSheetId="14">'[1]AUX Ejecución Hormigón'!#REF!</definedName>
    <definedName name="_1_67" localSheetId="15">'[1]AUX Ejecución Hormigón'!#REF!</definedName>
    <definedName name="_1_67" localSheetId="16">'[1]AUX Ejecución Hormigón'!#REF!</definedName>
    <definedName name="_1_67" localSheetId="17">'[1]AUX Ejecución Hormigón'!#REF!</definedName>
    <definedName name="_1_67" localSheetId="18">'[1]AUX Ejecución Hormigón'!#REF!</definedName>
    <definedName name="_1_67" localSheetId="19">'[1]AUX Ejecución Hormigón'!#REF!</definedName>
    <definedName name="_1_67" localSheetId="20">'[1]AUX Ejecución Hormigón'!#REF!</definedName>
    <definedName name="_1_67" localSheetId="21">'[1]AUX Ejecución Hormigón'!#REF!</definedName>
    <definedName name="_1_67" localSheetId="27">'[1]AUX Ejecución Hormigón'!#REF!</definedName>
    <definedName name="_1_67" localSheetId="28">'[1]AUX Ejecución Hormigón'!#REF!</definedName>
    <definedName name="_1_67" localSheetId="29">'[1]AUX Ejecución Hormigón'!#REF!</definedName>
    <definedName name="_1_67" localSheetId="30">'[1]AUX Ejecución Hormigón'!#REF!</definedName>
    <definedName name="_1_67" localSheetId="31">'[1]AUX Ejecución Hormigón'!#REF!</definedName>
    <definedName name="_1_67" localSheetId="32">'[1]AUX Ejecución Hormigón'!#REF!</definedName>
    <definedName name="_1_67" localSheetId="33">'[1]AUX Ejecución Hormigón'!#REF!</definedName>
    <definedName name="_1_67" localSheetId="34">'[1]AUX Ejecución Hormigón'!#REF!</definedName>
    <definedName name="_1_67" localSheetId="35">'[1]AUX Ejecución Hormigón'!#REF!</definedName>
    <definedName name="_1_67" localSheetId="36">'[1]AUX Ejecución Hormigón'!#REF!</definedName>
    <definedName name="_1_67" localSheetId="45">'[1]AUX Ejecución Hormigón'!#REF!</definedName>
    <definedName name="_1_67" localSheetId="46">'[1]AUX Ejecución Hormigón'!#REF!</definedName>
    <definedName name="_1_67" localSheetId="47">'[1]AUX Ejecución Hormigón'!#REF!</definedName>
    <definedName name="_1_67" localSheetId="48">'[1]AUX Ejecución Hormigón'!#REF!</definedName>
    <definedName name="_1_67" localSheetId="49">'[1]AUX Ejecución Hormigón'!#REF!</definedName>
    <definedName name="_1_67" localSheetId="50">'[1]AUX Ejecución Hormigón'!#REF!</definedName>
    <definedName name="_1_67" localSheetId="51">'[1]AUX Ejecución Hormigón'!#REF!</definedName>
    <definedName name="_1_67" localSheetId="52">'[1]AUX Ejecución Hormigón'!#REF!</definedName>
    <definedName name="_1_67" localSheetId="53">'[1]AUX Ejecución Hormigón'!#REF!</definedName>
    <definedName name="_1_67" localSheetId="37">'[1]AUX Ejecución Hormigón'!#REF!</definedName>
    <definedName name="_1_67" localSheetId="54">'[1]AUX Ejecución Hormigón'!#REF!</definedName>
    <definedName name="_1_67" localSheetId="38">'[1]AUX Ejecución Hormigón'!#REF!</definedName>
    <definedName name="_1_67" localSheetId="39">'[1]AUX Ejecución Hormigón'!#REF!</definedName>
    <definedName name="_1_67" localSheetId="40">'[1]AUX Ejecución Hormigón'!#REF!</definedName>
    <definedName name="_1_67" localSheetId="41">'[1]AUX Ejecución Hormigón'!#REF!</definedName>
    <definedName name="_1_67" localSheetId="42">'[1]AUX Ejecución Hormigón'!#REF!</definedName>
    <definedName name="_1_67" localSheetId="43">'[1]AUX Ejecución Hormigón'!#REF!</definedName>
    <definedName name="_1_67" localSheetId="44">'[1]AUX Ejecución Hormigón'!#REF!</definedName>
    <definedName name="_1_67" localSheetId="55">'[1]AUX Ejecución Hormigón'!#REF!</definedName>
    <definedName name="_1_67" localSheetId="59">'[1]AUX Ejecución Hormigón'!#REF!</definedName>
    <definedName name="_1_67" localSheetId="56">'[1]AUX Ejecución Hormigón'!#REF!</definedName>
    <definedName name="_1_67" localSheetId="57">'[1]AUX Ejecución Hormigón'!#REF!</definedName>
    <definedName name="_1_67" localSheetId="58">'[1]AUX Ejecución Hormigón'!#REF!</definedName>
    <definedName name="_1_67" localSheetId="60">'[1]AUX Ejecución Hormigón'!#REF!</definedName>
    <definedName name="_1_67">'[1]AUX Ejecución Hormigón'!#REF!</definedName>
    <definedName name="_1_7" localSheetId="2">#REF!</definedName>
    <definedName name="_1_7" localSheetId="3">#REF!</definedName>
    <definedName name="_1_7" localSheetId="4">#REF!</definedName>
    <definedName name="_1_7" localSheetId="5">#REF!</definedName>
    <definedName name="_1_7" localSheetId="6">#REF!</definedName>
    <definedName name="_1_7" localSheetId="7">#REF!</definedName>
    <definedName name="_1_7" localSheetId="8">#REF!</definedName>
    <definedName name="_1_7" localSheetId="9">#REF!</definedName>
    <definedName name="_1_7" localSheetId="10">#REF!</definedName>
    <definedName name="_1_7" localSheetId="11">#REF!</definedName>
    <definedName name="_1_7" localSheetId="12">#REF!</definedName>
    <definedName name="_1_7" localSheetId="13">#REF!</definedName>
    <definedName name="_1_7" localSheetId="14">#REF!</definedName>
    <definedName name="_1_7" localSheetId="15">#REF!</definedName>
    <definedName name="_1_7" localSheetId="16">#REF!</definedName>
    <definedName name="_1_7" localSheetId="17">#REF!</definedName>
    <definedName name="_1_7" localSheetId="18">#REF!</definedName>
    <definedName name="_1_7" localSheetId="19">#REF!</definedName>
    <definedName name="_1_7" localSheetId="20">#REF!</definedName>
    <definedName name="_1_7" localSheetId="21">#REF!</definedName>
    <definedName name="_1_7" localSheetId="27">#REF!</definedName>
    <definedName name="_1_7" localSheetId="28">#REF!</definedName>
    <definedName name="_1_7" localSheetId="29">#REF!</definedName>
    <definedName name="_1_7" localSheetId="30">#REF!</definedName>
    <definedName name="_1_7" localSheetId="31">#REF!</definedName>
    <definedName name="_1_7" localSheetId="32">#REF!</definedName>
    <definedName name="_1_7" localSheetId="33">#REF!</definedName>
    <definedName name="_1_7" localSheetId="34">#REF!</definedName>
    <definedName name="_1_7" localSheetId="35">#REF!</definedName>
    <definedName name="_1_7" localSheetId="36">#REF!</definedName>
    <definedName name="_1_7" localSheetId="45">#REF!</definedName>
    <definedName name="_1_7" localSheetId="46">#REF!</definedName>
    <definedName name="_1_7" localSheetId="47">#REF!</definedName>
    <definedName name="_1_7" localSheetId="48">#REF!</definedName>
    <definedName name="_1_7" localSheetId="49">#REF!</definedName>
    <definedName name="_1_7" localSheetId="50">#REF!</definedName>
    <definedName name="_1_7" localSheetId="51">#REF!</definedName>
    <definedName name="_1_7" localSheetId="52">#REF!</definedName>
    <definedName name="_1_7" localSheetId="53">#REF!</definedName>
    <definedName name="_1_7" localSheetId="37">#REF!</definedName>
    <definedName name="_1_7" localSheetId="54">#REF!</definedName>
    <definedName name="_1_7" localSheetId="38">#REF!</definedName>
    <definedName name="_1_7" localSheetId="39">#REF!</definedName>
    <definedName name="_1_7" localSheetId="40">#REF!</definedName>
    <definedName name="_1_7" localSheetId="41">#REF!</definedName>
    <definedName name="_1_7" localSheetId="42">#REF!</definedName>
    <definedName name="_1_7" localSheetId="43">#REF!</definedName>
    <definedName name="_1_7" localSheetId="44">#REF!</definedName>
    <definedName name="_1_7" localSheetId="55">#REF!</definedName>
    <definedName name="_1_7" localSheetId="59">#REF!</definedName>
    <definedName name="_1_7" localSheetId="56">#REF!</definedName>
    <definedName name="_1_7" localSheetId="57">#REF!</definedName>
    <definedName name="_1_7" localSheetId="58">#REF!</definedName>
    <definedName name="_1_7" localSheetId="60">#REF!</definedName>
    <definedName name="_1_7">#REF!</definedName>
    <definedName name="_1_70" localSheetId="2">'[2]Aux ADN 420'!#REF!</definedName>
    <definedName name="_1_70" localSheetId="3">'[2]Aux ADN 420'!#REF!</definedName>
    <definedName name="_1_70" localSheetId="4">'[2]Aux ADN 420'!#REF!</definedName>
    <definedName name="_1_70" localSheetId="5">'[2]Aux ADN 420'!#REF!</definedName>
    <definedName name="_1_70" localSheetId="6">'[2]Aux ADN 420'!#REF!</definedName>
    <definedName name="_1_70" localSheetId="7">'[2]Aux ADN 420'!#REF!</definedName>
    <definedName name="_1_70" localSheetId="8">'[2]Aux ADN 420'!#REF!</definedName>
    <definedName name="_1_70" localSheetId="9">'[2]Aux ADN 420'!#REF!</definedName>
    <definedName name="_1_70" localSheetId="10">'[2]Aux ADN 420'!#REF!</definedName>
    <definedName name="_1_70" localSheetId="11">'[2]Aux ADN 420'!#REF!</definedName>
    <definedName name="_1_70" localSheetId="12">'[2]Aux ADN 420'!#REF!</definedName>
    <definedName name="_1_70" localSheetId="13">'[2]Aux ADN 420'!#REF!</definedName>
    <definedName name="_1_70" localSheetId="14">'[2]Aux ADN 420'!#REF!</definedName>
    <definedName name="_1_70" localSheetId="15">'[2]Aux ADN 420'!#REF!</definedName>
    <definedName name="_1_70" localSheetId="16">'[2]Aux ADN 420'!#REF!</definedName>
    <definedName name="_1_70" localSheetId="17">'[2]Aux ADN 420'!#REF!</definedName>
    <definedName name="_1_70" localSheetId="18">'[2]Aux ADN 420'!#REF!</definedName>
    <definedName name="_1_70" localSheetId="19">'[2]Aux ADN 420'!#REF!</definedName>
    <definedName name="_1_70" localSheetId="20">'[2]Aux ADN 420'!#REF!</definedName>
    <definedName name="_1_70" localSheetId="21">'[2]Aux ADN 420'!#REF!</definedName>
    <definedName name="_1_70" localSheetId="27">'[2]Aux ADN 420'!#REF!</definedName>
    <definedName name="_1_70" localSheetId="28">'[2]Aux ADN 420'!#REF!</definedName>
    <definedName name="_1_70" localSheetId="29">'[2]Aux ADN 420'!#REF!</definedName>
    <definedName name="_1_70" localSheetId="30">'[2]Aux ADN 420'!#REF!</definedName>
    <definedName name="_1_70" localSheetId="31">'[2]Aux ADN 420'!#REF!</definedName>
    <definedName name="_1_70" localSheetId="32">'[2]Aux ADN 420'!#REF!</definedName>
    <definedName name="_1_70" localSheetId="33">'[2]Aux ADN 420'!#REF!</definedName>
    <definedName name="_1_70" localSheetId="34">'[2]Aux ADN 420'!#REF!</definedName>
    <definedName name="_1_70" localSheetId="35">'[2]Aux ADN 420'!#REF!</definedName>
    <definedName name="_1_70" localSheetId="36">'[2]Aux ADN 420'!#REF!</definedName>
    <definedName name="_1_70" localSheetId="45">'[2]Aux ADN 420'!#REF!</definedName>
    <definedName name="_1_70" localSheetId="46">'[2]Aux ADN 420'!#REF!</definedName>
    <definedName name="_1_70" localSheetId="47">'[2]Aux ADN 420'!#REF!</definedName>
    <definedName name="_1_70" localSheetId="48">'[2]Aux ADN 420'!#REF!</definedName>
    <definedName name="_1_70" localSheetId="49">'[2]Aux ADN 420'!#REF!</definedName>
    <definedName name="_1_70" localSheetId="50">'[2]Aux ADN 420'!#REF!</definedName>
    <definedName name="_1_70" localSheetId="51">'[2]Aux ADN 420'!#REF!</definedName>
    <definedName name="_1_70" localSheetId="52">'[2]Aux ADN 420'!#REF!</definedName>
    <definedName name="_1_70" localSheetId="53">'[2]Aux ADN 420'!#REF!</definedName>
    <definedName name="_1_70" localSheetId="37">'[2]Aux ADN 420'!#REF!</definedName>
    <definedName name="_1_70" localSheetId="54">'[2]Aux ADN 420'!#REF!</definedName>
    <definedName name="_1_70" localSheetId="38">'[2]Aux ADN 420'!#REF!</definedName>
    <definedName name="_1_70" localSheetId="39">'[2]Aux ADN 420'!#REF!</definedName>
    <definedName name="_1_70" localSheetId="40">'[2]Aux ADN 420'!#REF!</definedName>
    <definedName name="_1_70" localSheetId="41">'[2]Aux ADN 420'!#REF!</definedName>
    <definedName name="_1_70" localSheetId="42">'[2]Aux ADN 420'!#REF!</definedName>
    <definedName name="_1_70" localSheetId="43">'[2]Aux ADN 420'!#REF!</definedName>
    <definedName name="_1_70" localSheetId="44">'[2]Aux ADN 420'!#REF!</definedName>
    <definedName name="_1_70" localSheetId="55">'[2]Aux ADN 420'!#REF!</definedName>
    <definedName name="_1_70" localSheetId="59">'[2]Aux ADN 420'!#REF!</definedName>
    <definedName name="_1_70" localSheetId="56">'[2]Aux ADN 420'!#REF!</definedName>
    <definedName name="_1_70" localSheetId="57">'[2]Aux ADN 420'!#REF!</definedName>
    <definedName name="_1_70" localSheetId="58">'[2]Aux ADN 420'!#REF!</definedName>
    <definedName name="_1_70" localSheetId="60">'[2]Aux ADN 420'!#REF!</definedName>
    <definedName name="_1_70">'[2]Aux ADN 420'!#REF!</definedName>
    <definedName name="_1_74" localSheetId="2">#REF!</definedName>
    <definedName name="_1_74" localSheetId="3">#REF!</definedName>
    <definedName name="_1_74" localSheetId="4">#REF!</definedName>
    <definedName name="_1_74" localSheetId="5">#REF!</definedName>
    <definedName name="_1_74" localSheetId="6">#REF!</definedName>
    <definedName name="_1_74" localSheetId="7">#REF!</definedName>
    <definedName name="_1_74" localSheetId="8">#REF!</definedName>
    <definedName name="_1_74" localSheetId="9">#REF!</definedName>
    <definedName name="_1_74" localSheetId="10">#REF!</definedName>
    <definedName name="_1_74" localSheetId="11">#REF!</definedName>
    <definedName name="_1_74" localSheetId="12">#REF!</definedName>
    <definedName name="_1_74" localSheetId="13">#REF!</definedName>
    <definedName name="_1_74" localSheetId="14">#REF!</definedName>
    <definedName name="_1_74" localSheetId="15">#REF!</definedName>
    <definedName name="_1_74" localSheetId="16">#REF!</definedName>
    <definedName name="_1_74" localSheetId="17">#REF!</definedName>
    <definedName name="_1_74" localSheetId="18">#REF!</definedName>
    <definedName name="_1_74" localSheetId="19">#REF!</definedName>
    <definedName name="_1_74" localSheetId="20">#REF!</definedName>
    <definedName name="_1_74" localSheetId="21">#REF!</definedName>
    <definedName name="_1_74" localSheetId="27">#REF!</definedName>
    <definedName name="_1_74" localSheetId="28">#REF!</definedName>
    <definedName name="_1_74" localSheetId="29">#REF!</definedName>
    <definedName name="_1_74" localSheetId="30">#REF!</definedName>
    <definedName name="_1_74" localSheetId="31">#REF!</definedName>
    <definedName name="_1_74" localSheetId="32">#REF!</definedName>
    <definedName name="_1_74" localSheetId="33">#REF!</definedName>
    <definedName name="_1_74" localSheetId="34">#REF!</definedName>
    <definedName name="_1_74" localSheetId="35">#REF!</definedName>
    <definedName name="_1_74" localSheetId="36">#REF!</definedName>
    <definedName name="_1_74" localSheetId="45">#REF!</definedName>
    <definedName name="_1_74" localSheetId="46">#REF!</definedName>
    <definedName name="_1_74" localSheetId="47">#REF!</definedName>
    <definedName name="_1_74" localSheetId="48">#REF!</definedName>
    <definedName name="_1_74" localSheetId="49">#REF!</definedName>
    <definedName name="_1_74" localSheetId="50">#REF!</definedName>
    <definedName name="_1_74" localSheetId="51">#REF!</definedName>
    <definedName name="_1_74" localSheetId="52">#REF!</definedName>
    <definedName name="_1_74" localSheetId="53">#REF!</definedName>
    <definedName name="_1_74" localSheetId="37">#REF!</definedName>
    <definedName name="_1_74" localSheetId="54">#REF!</definedName>
    <definedName name="_1_74" localSheetId="38">#REF!</definedName>
    <definedName name="_1_74" localSheetId="39">#REF!</definedName>
    <definedName name="_1_74" localSheetId="40">#REF!</definedName>
    <definedName name="_1_74" localSheetId="41">#REF!</definedName>
    <definedName name="_1_74" localSheetId="42">#REF!</definedName>
    <definedName name="_1_74" localSheetId="43">#REF!</definedName>
    <definedName name="_1_74" localSheetId="44">#REF!</definedName>
    <definedName name="_1_74" localSheetId="55">#REF!</definedName>
    <definedName name="_1_74" localSheetId="59">#REF!</definedName>
    <definedName name="_1_74" localSheetId="56">#REF!</definedName>
    <definedName name="_1_74" localSheetId="57">#REF!</definedName>
    <definedName name="_1_74" localSheetId="58">#REF!</definedName>
    <definedName name="_1_74" localSheetId="60">#REF!</definedName>
    <definedName name="_1_74">#REF!</definedName>
    <definedName name="_1_75" localSheetId="2">#REF!</definedName>
    <definedName name="_1_75" localSheetId="3">#REF!</definedName>
    <definedName name="_1_75" localSheetId="4">#REF!</definedName>
    <definedName name="_1_75" localSheetId="5">#REF!</definedName>
    <definedName name="_1_75" localSheetId="6">#REF!</definedName>
    <definedName name="_1_75" localSheetId="7">#REF!</definedName>
    <definedName name="_1_75" localSheetId="8">#REF!</definedName>
    <definedName name="_1_75" localSheetId="9">#REF!</definedName>
    <definedName name="_1_75" localSheetId="10">#REF!</definedName>
    <definedName name="_1_75" localSheetId="11">#REF!</definedName>
    <definedName name="_1_75" localSheetId="12">#REF!</definedName>
    <definedName name="_1_75" localSheetId="13">#REF!</definedName>
    <definedName name="_1_75" localSheetId="14">#REF!</definedName>
    <definedName name="_1_75" localSheetId="15">#REF!</definedName>
    <definedName name="_1_75" localSheetId="16">#REF!</definedName>
    <definedName name="_1_75" localSheetId="17">#REF!</definedName>
    <definedName name="_1_75" localSheetId="18">#REF!</definedName>
    <definedName name="_1_75" localSheetId="19">#REF!</definedName>
    <definedName name="_1_75" localSheetId="20">#REF!</definedName>
    <definedName name="_1_75" localSheetId="21">#REF!</definedName>
    <definedName name="_1_75" localSheetId="27">#REF!</definedName>
    <definedName name="_1_75" localSheetId="28">#REF!</definedName>
    <definedName name="_1_75" localSheetId="29">#REF!</definedName>
    <definedName name="_1_75" localSheetId="30">#REF!</definedName>
    <definedName name="_1_75" localSheetId="31">#REF!</definedName>
    <definedName name="_1_75" localSheetId="32">#REF!</definedName>
    <definedName name="_1_75" localSheetId="33">#REF!</definedName>
    <definedName name="_1_75" localSheetId="34">#REF!</definedName>
    <definedName name="_1_75" localSheetId="35">#REF!</definedName>
    <definedName name="_1_75" localSheetId="36">#REF!</definedName>
    <definedName name="_1_75" localSheetId="45">#REF!</definedName>
    <definedName name="_1_75" localSheetId="46">#REF!</definedName>
    <definedName name="_1_75" localSheetId="47">#REF!</definedName>
    <definedName name="_1_75" localSheetId="48">#REF!</definedName>
    <definedName name="_1_75" localSheetId="49">#REF!</definedName>
    <definedName name="_1_75" localSheetId="50">#REF!</definedName>
    <definedName name="_1_75" localSheetId="51">#REF!</definedName>
    <definedName name="_1_75" localSheetId="52">#REF!</definedName>
    <definedName name="_1_75" localSheetId="53">#REF!</definedName>
    <definedName name="_1_75" localSheetId="37">#REF!</definedName>
    <definedName name="_1_75" localSheetId="54">#REF!</definedName>
    <definedName name="_1_75" localSheetId="38">#REF!</definedName>
    <definedName name="_1_75" localSheetId="39">#REF!</definedName>
    <definedName name="_1_75" localSheetId="40">#REF!</definedName>
    <definedName name="_1_75" localSheetId="41">#REF!</definedName>
    <definedName name="_1_75" localSheetId="42">#REF!</definedName>
    <definedName name="_1_75" localSheetId="43">#REF!</definedName>
    <definedName name="_1_75" localSheetId="44">#REF!</definedName>
    <definedName name="_1_75" localSheetId="55">#REF!</definedName>
    <definedName name="_1_75" localSheetId="59">#REF!</definedName>
    <definedName name="_1_75" localSheetId="56">#REF!</definedName>
    <definedName name="_1_75" localSheetId="57">#REF!</definedName>
    <definedName name="_1_75" localSheetId="58">#REF!</definedName>
    <definedName name="_1_75" localSheetId="60">#REF!</definedName>
    <definedName name="_1_75">#REF!</definedName>
    <definedName name="_1_76" localSheetId="2">#REF!</definedName>
    <definedName name="_1_76" localSheetId="3">#REF!</definedName>
    <definedName name="_1_76" localSheetId="4">#REF!</definedName>
    <definedName name="_1_76" localSheetId="5">#REF!</definedName>
    <definedName name="_1_76" localSheetId="6">#REF!</definedName>
    <definedName name="_1_76" localSheetId="7">#REF!</definedName>
    <definedName name="_1_76" localSheetId="8">#REF!</definedName>
    <definedName name="_1_76" localSheetId="9">#REF!</definedName>
    <definedName name="_1_76" localSheetId="10">#REF!</definedName>
    <definedName name="_1_76" localSheetId="11">#REF!</definedName>
    <definedName name="_1_76" localSheetId="12">#REF!</definedName>
    <definedName name="_1_76" localSheetId="13">#REF!</definedName>
    <definedName name="_1_76" localSheetId="14">#REF!</definedName>
    <definedName name="_1_76" localSheetId="15">#REF!</definedName>
    <definedName name="_1_76" localSheetId="16">#REF!</definedName>
    <definedName name="_1_76" localSheetId="17">#REF!</definedName>
    <definedName name="_1_76" localSheetId="18">#REF!</definedName>
    <definedName name="_1_76" localSheetId="19">#REF!</definedName>
    <definedName name="_1_76" localSheetId="20">#REF!</definedName>
    <definedName name="_1_76" localSheetId="21">#REF!</definedName>
    <definedName name="_1_76" localSheetId="27">#REF!</definedName>
    <definedName name="_1_76" localSheetId="28">#REF!</definedName>
    <definedName name="_1_76" localSheetId="29">#REF!</definedName>
    <definedName name="_1_76" localSheetId="30">#REF!</definedName>
    <definedName name="_1_76" localSheetId="31">#REF!</definedName>
    <definedName name="_1_76" localSheetId="32">#REF!</definedName>
    <definedName name="_1_76" localSheetId="33">#REF!</definedName>
    <definedName name="_1_76" localSheetId="34">#REF!</definedName>
    <definedName name="_1_76" localSheetId="35">#REF!</definedName>
    <definedName name="_1_76" localSheetId="36">#REF!</definedName>
    <definedName name="_1_76" localSheetId="45">#REF!</definedName>
    <definedName name="_1_76" localSheetId="46">#REF!</definedName>
    <definedName name="_1_76" localSheetId="47">#REF!</definedName>
    <definedName name="_1_76" localSheetId="48">#REF!</definedName>
    <definedName name="_1_76" localSheetId="49">#REF!</definedName>
    <definedName name="_1_76" localSheetId="50">#REF!</definedName>
    <definedName name="_1_76" localSheetId="51">#REF!</definedName>
    <definedName name="_1_76" localSheetId="52">#REF!</definedName>
    <definedName name="_1_76" localSheetId="53">#REF!</definedName>
    <definedName name="_1_76" localSheetId="37">#REF!</definedName>
    <definedName name="_1_76" localSheetId="54">#REF!</definedName>
    <definedName name="_1_76" localSheetId="38">#REF!</definedName>
    <definedName name="_1_76" localSheetId="39">#REF!</definedName>
    <definedName name="_1_76" localSheetId="40">#REF!</definedName>
    <definedName name="_1_76" localSheetId="41">#REF!</definedName>
    <definedName name="_1_76" localSheetId="42">#REF!</definedName>
    <definedName name="_1_76" localSheetId="43">#REF!</definedName>
    <definedName name="_1_76" localSheetId="44">#REF!</definedName>
    <definedName name="_1_76" localSheetId="55">#REF!</definedName>
    <definedName name="_1_76" localSheetId="59">#REF!</definedName>
    <definedName name="_1_76" localSheetId="56">#REF!</definedName>
    <definedName name="_1_76" localSheetId="57">#REF!</definedName>
    <definedName name="_1_76" localSheetId="58">#REF!</definedName>
    <definedName name="_1_76" localSheetId="60">#REF!</definedName>
    <definedName name="_1_76">#REF!</definedName>
    <definedName name="_1_77" localSheetId="2">#REF!</definedName>
    <definedName name="_1_77" localSheetId="3">#REF!</definedName>
    <definedName name="_1_77" localSheetId="4">#REF!</definedName>
    <definedName name="_1_77" localSheetId="5">#REF!</definedName>
    <definedName name="_1_77" localSheetId="6">#REF!</definedName>
    <definedName name="_1_77" localSheetId="7">#REF!</definedName>
    <definedName name="_1_77" localSheetId="8">#REF!</definedName>
    <definedName name="_1_77" localSheetId="9">#REF!</definedName>
    <definedName name="_1_77" localSheetId="10">#REF!</definedName>
    <definedName name="_1_77" localSheetId="11">#REF!</definedName>
    <definedName name="_1_77" localSheetId="12">#REF!</definedName>
    <definedName name="_1_77" localSheetId="13">#REF!</definedName>
    <definedName name="_1_77" localSheetId="14">#REF!</definedName>
    <definedName name="_1_77" localSheetId="15">#REF!</definedName>
    <definedName name="_1_77" localSheetId="16">#REF!</definedName>
    <definedName name="_1_77" localSheetId="17">#REF!</definedName>
    <definedName name="_1_77" localSheetId="18">#REF!</definedName>
    <definedName name="_1_77" localSheetId="19">#REF!</definedName>
    <definedName name="_1_77" localSheetId="20">#REF!</definedName>
    <definedName name="_1_77" localSheetId="21">#REF!</definedName>
    <definedName name="_1_77" localSheetId="27">#REF!</definedName>
    <definedName name="_1_77" localSheetId="28">#REF!</definedName>
    <definedName name="_1_77" localSheetId="29">#REF!</definedName>
    <definedName name="_1_77" localSheetId="30">#REF!</definedName>
    <definedName name="_1_77" localSheetId="31">#REF!</definedName>
    <definedName name="_1_77" localSheetId="32">#REF!</definedName>
    <definedName name="_1_77" localSheetId="33">#REF!</definedName>
    <definedName name="_1_77" localSheetId="34">#REF!</definedName>
    <definedName name="_1_77" localSheetId="35">#REF!</definedName>
    <definedName name="_1_77" localSheetId="36">#REF!</definedName>
    <definedName name="_1_77" localSheetId="45">#REF!</definedName>
    <definedName name="_1_77" localSheetId="46">#REF!</definedName>
    <definedName name="_1_77" localSheetId="47">#REF!</definedName>
    <definedName name="_1_77" localSheetId="48">#REF!</definedName>
    <definedName name="_1_77" localSheetId="49">#REF!</definedName>
    <definedName name="_1_77" localSheetId="50">#REF!</definedName>
    <definedName name="_1_77" localSheetId="51">#REF!</definedName>
    <definedName name="_1_77" localSheetId="52">#REF!</definedName>
    <definedName name="_1_77" localSheetId="53">#REF!</definedName>
    <definedName name="_1_77" localSheetId="37">#REF!</definedName>
    <definedName name="_1_77" localSheetId="54">#REF!</definedName>
    <definedName name="_1_77" localSheetId="38">#REF!</definedName>
    <definedName name="_1_77" localSheetId="39">#REF!</definedName>
    <definedName name="_1_77" localSheetId="40">#REF!</definedName>
    <definedName name="_1_77" localSheetId="41">#REF!</definedName>
    <definedName name="_1_77" localSheetId="42">#REF!</definedName>
    <definedName name="_1_77" localSheetId="43">#REF!</definedName>
    <definedName name="_1_77" localSheetId="44">#REF!</definedName>
    <definedName name="_1_77" localSheetId="55">#REF!</definedName>
    <definedName name="_1_77" localSheetId="59">#REF!</definedName>
    <definedName name="_1_77" localSheetId="56">#REF!</definedName>
    <definedName name="_1_77" localSheetId="57">#REF!</definedName>
    <definedName name="_1_77" localSheetId="58">#REF!</definedName>
    <definedName name="_1_77" localSheetId="60">#REF!</definedName>
    <definedName name="_1_77">#REF!</definedName>
    <definedName name="_1_8" localSheetId="2">#REF!</definedName>
    <definedName name="_1_8" localSheetId="3">#REF!</definedName>
    <definedName name="_1_8" localSheetId="4">#REF!</definedName>
    <definedName name="_1_8" localSheetId="5">#REF!</definedName>
    <definedName name="_1_8" localSheetId="6">#REF!</definedName>
    <definedName name="_1_8" localSheetId="7">#REF!</definedName>
    <definedName name="_1_8" localSheetId="8">#REF!</definedName>
    <definedName name="_1_8" localSheetId="9">#REF!</definedName>
    <definedName name="_1_8" localSheetId="10">#REF!</definedName>
    <definedName name="_1_8" localSheetId="11">#REF!</definedName>
    <definedName name="_1_8" localSheetId="12">#REF!</definedName>
    <definedName name="_1_8" localSheetId="13">#REF!</definedName>
    <definedName name="_1_8" localSheetId="14">#REF!</definedName>
    <definedName name="_1_8" localSheetId="15">#REF!</definedName>
    <definedName name="_1_8" localSheetId="16">#REF!</definedName>
    <definedName name="_1_8" localSheetId="17">#REF!</definedName>
    <definedName name="_1_8" localSheetId="18">#REF!</definedName>
    <definedName name="_1_8" localSheetId="19">#REF!</definedName>
    <definedName name="_1_8" localSheetId="20">#REF!</definedName>
    <definedName name="_1_8" localSheetId="21">#REF!</definedName>
    <definedName name="_1_8" localSheetId="27">#REF!</definedName>
    <definedName name="_1_8" localSheetId="28">#REF!</definedName>
    <definedName name="_1_8" localSheetId="29">#REF!</definedName>
    <definedName name="_1_8" localSheetId="30">#REF!</definedName>
    <definedName name="_1_8" localSheetId="31">#REF!</definedName>
    <definedName name="_1_8" localSheetId="32">#REF!</definedName>
    <definedName name="_1_8" localSheetId="33">#REF!</definedName>
    <definedName name="_1_8" localSheetId="34">#REF!</definedName>
    <definedName name="_1_8" localSheetId="35">#REF!</definedName>
    <definedName name="_1_8" localSheetId="36">#REF!</definedName>
    <definedName name="_1_8" localSheetId="45">#REF!</definedName>
    <definedName name="_1_8" localSheetId="46">#REF!</definedName>
    <definedName name="_1_8" localSheetId="47">#REF!</definedName>
    <definedName name="_1_8" localSheetId="48">#REF!</definedName>
    <definedName name="_1_8" localSheetId="49">#REF!</definedName>
    <definedName name="_1_8" localSheetId="50">#REF!</definedName>
    <definedName name="_1_8" localSheetId="51">#REF!</definedName>
    <definedName name="_1_8" localSheetId="52">#REF!</definedName>
    <definedName name="_1_8" localSheetId="53">#REF!</definedName>
    <definedName name="_1_8" localSheetId="37">#REF!</definedName>
    <definedName name="_1_8" localSheetId="54">#REF!</definedName>
    <definedName name="_1_8" localSheetId="38">#REF!</definedName>
    <definedName name="_1_8" localSheetId="39">#REF!</definedName>
    <definedName name="_1_8" localSheetId="40">#REF!</definedName>
    <definedName name="_1_8" localSheetId="41">#REF!</definedName>
    <definedName name="_1_8" localSheetId="42">#REF!</definedName>
    <definedName name="_1_8" localSheetId="43">#REF!</definedName>
    <definedName name="_1_8" localSheetId="44">#REF!</definedName>
    <definedName name="_1_8" localSheetId="55">#REF!</definedName>
    <definedName name="_1_8" localSheetId="59">#REF!</definedName>
    <definedName name="_1_8" localSheetId="56">#REF!</definedName>
    <definedName name="_1_8" localSheetId="57">#REF!</definedName>
    <definedName name="_1_8" localSheetId="58">#REF!</definedName>
    <definedName name="_1_8" localSheetId="60">#REF!</definedName>
    <definedName name="_1_8">#REF!</definedName>
    <definedName name="_111" localSheetId="2">#REF!</definedName>
    <definedName name="_111" localSheetId="3">#REF!</definedName>
    <definedName name="_111" localSheetId="4">#REF!</definedName>
    <definedName name="_111" localSheetId="5">#REF!</definedName>
    <definedName name="_111" localSheetId="6">#REF!</definedName>
    <definedName name="_111" localSheetId="7">#REF!</definedName>
    <definedName name="_111" localSheetId="8">#REF!</definedName>
    <definedName name="_111" localSheetId="9">#REF!</definedName>
    <definedName name="_111" localSheetId="10">#REF!</definedName>
    <definedName name="_111" localSheetId="11">#REF!</definedName>
    <definedName name="_111" localSheetId="12">#REF!</definedName>
    <definedName name="_111" localSheetId="13">#REF!</definedName>
    <definedName name="_111" localSheetId="14">#REF!</definedName>
    <definedName name="_111" localSheetId="15">#REF!</definedName>
    <definedName name="_111" localSheetId="16">#REF!</definedName>
    <definedName name="_111" localSheetId="17">#REF!</definedName>
    <definedName name="_111" localSheetId="18">#REF!</definedName>
    <definedName name="_111" localSheetId="19">#REF!</definedName>
    <definedName name="_111" localSheetId="20">#REF!</definedName>
    <definedName name="_111" localSheetId="21">#REF!</definedName>
    <definedName name="_111" localSheetId="27">#REF!</definedName>
    <definedName name="_111" localSheetId="28">#REF!</definedName>
    <definedName name="_111" localSheetId="29">#REF!</definedName>
    <definedName name="_111" localSheetId="30">#REF!</definedName>
    <definedName name="_111" localSheetId="31">#REF!</definedName>
    <definedName name="_111" localSheetId="32">#REF!</definedName>
    <definedName name="_111" localSheetId="33">#REF!</definedName>
    <definedName name="_111" localSheetId="34">#REF!</definedName>
    <definedName name="_111" localSheetId="35">#REF!</definedName>
    <definedName name="_111" localSheetId="36">#REF!</definedName>
    <definedName name="_111" localSheetId="45">#REF!</definedName>
    <definedName name="_111" localSheetId="46">#REF!</definedName>
    <definedName name="_111" localSheetId="47">#REF!</definedName>
    <definedName name="_111" localSheetId="48">#REF!</definedName>
    <definedName name="_111" localSheetId="49">#REF!</definedName>
    <definedName name="_111" localSheetId="50">#REF!</definedName>
    <definedName name="_111" localSheetId="51">#REF!</definedName>
    <definedName name="_111" localSheetId="52">#REF!</definedName>
    <definedName name="_111" localSheetId="53">#REF!</definedName>
    <definedName name="_111" localSheetId="37">#REF!</definedName>
    <definedName name="_111" localSheetId="54">#REF!</definedName>
    <definedName name="_111" localSheetId="38">#REF!</definedName>
    <definedName name="_111" localSheetId="39">#REF!</definedName>
    <definedName name="_111" localSheetId="40">#REF!</definedName>
    <definedName name="_111" localSheetId="41">#REF!</definedName>
    <definedName name="_111" localSheetId="42">#REF!</definedName>
    <definedName name="_111" localSheetId="43">#REF!</definedName>
    <definedName name="_111" localSheetId="44">#REF!</definedName>
    <definedName name="_111" localSheetId="55">#REF!</definedName>
    <definedName name="_111" localSheetId="59">#REF!</definedName>
    <definedName name="_111" localSheetId="56">#REF!</definedName>
    <definedName name="_111" localSheetId="57">#REF!</definedName>
    <definedName name="_111" localSheetId="58">#REF!</definedName>
    <definedName name="_111" localSheetId="60">#REF!</definedName>
    <definedName name="_111">#REF!</definedName>
    <definedName name="_2" localSheetId="2">#REF!</definedName>
    <definedName name="_2" localSheetId="3">#REF!</definedName>
    <definedName name="_2" localSheetId="4">#REF!</definedName>
    <definedName name="_2" localSheetId="5">#REF!</definedName>
    <definedName name="_2" localSheetId="6">#REF!</definedName>
    <definedName name="_2" localSheetId="7">#REF!</definedName>
    <definedName name="_2" localSheetId="8">#REF!</definedName>
    <definedName name="_2" localSheetId="9">#REF!</definedName>
    <definedName name="_2" localSheetId="10">#REF!</definedName>
    <definedName name="_2" localSheetId="11">#REF!</definedName>
    <definedName name="_2" localSheetId="12">#REF!</definedName>
    <definedName name="_2" localSheetId="13">#REF!</definedName>
    <definedName name="_2" localSheetId="14">#REF!</definedName>
    <definedName name="_2" localSheetId="15">#REF!</definedName>
    <definedName name="_2" localSheetId="16">#REF!</definedName>
    <definedName name="_2" localSheetId="17">#REF!</definedName>
    <definedName name="_2" localSheetId="18">#REF!</definedName>
    <definedName name="_2" localSheetId="19">#REF!</definedName>
    <definedName name="_2" localSheetId="20">#REF!</definedName>
    <definedName name="_2" localSheetId="21">#REF!</definedName>
    <definedName name="_2" localSheetId="27">#REF!</definedName>
    <definedName name="_2" localSheetId="28">#REF!</definedName>
    <definedName name="_2" localSheetId="29">#REF!</definedName>
    <definedName name="_2" localSheetId="30">#REF!</definedName>
    <definedName name="_2" localSheetId="31">#REF!</definedName>
    <definedName name="_2" localSheetId="32">#REF!</definedName>
    <definedName name="_2" localSheetId="33">#REF!</definedName>
    <definedName name="_2" localSheetId="34">#REF!</definedName>
    <definedName name="_2" localSheetId="35">#REF!</definedName>
    <definedName name="_2" localSheetId="36">#REF!</definedName>
    <definedName name="_2" localSheetId="45">#REF!</definedName>
    <definedName name="_2" localSheetId="46">#REF!</definedName>
    <definedName name="_2" localSheetId="47">#REF!</definedName>
    <definedName name="_2" localSheetId="48">#REF!</definedName>
    <definedName name="_2" localSheetId="49">#REF!</definedName>
    <definedName name="_2" localSheetId="50">#REF!</definedName>
    <definedName name="_2" localSheetId="51">#REF!</definedName>
    <definedName name="_2" localSheetId="52">#REF!</definedName>
    <definedName name="_2" localSheetId="53">#REF!</definedName>
    <definedName name="_2" localSheetId="37">#REF!</definedName>
    <definedName name="_2" localSheetId="54">#REF!</definedName>
    <definedName name="_2" localSheetId="38">#REF!</definedName>
    <definedName name="_2" localSheetId="39">#REF!</definedName>
    <definedName name="_2" localSheetId="40">#REF!</definedName>
    <definedName name="_2" localSheetId="41">#REF!</definedName>
    <definedName name="_2" localSheetId="42">#REF!</definedName>
    <definedName name="_2" localSheetId="43">#REF!</definedName>
    <definedName name="_2" localSheetId="44">#REF!</definedName>
    <definedName name="_2" localSheetId="55">#REF!</definedName>
    <definedName name="_2" localSheetId="59">#REF!</definedName>
    <definedName name="_2" localSheetId="56">#REF!</definedName>
    <definedName name="_2" localSheetId="57">#REF!</definedName>
    <definedName name="_2" localSheetId="58">#REF!</definedName>
    <definedName name="_2" localSheetId="60">#REF!</definedName>
    <definedName name="_2">#REF!</definedName>
    <definedName name="_2__C_1" localSheetId="2">#REF!</definedName>
    <definedName name="_2__C_1" localSheetId="3">#REF!</definedName>
    <definedName name="_2__C_1" localSheetId="4">#REF!</definedName>
    <definedName name="_2__C_1" localSheetId="5">#REF!</definedName>
    <definedName name="_2__C_1" localSheetId="6">#REF!</definedName>
    <definedName name="_2__C_1" localSheetId="7">#REF!</definedName>
    <definedName name="_2__C_1" localSheetId="8">#REF!</definedName>
    <definedName name="_2__C_1" localSheetId="9">#REF!</definedName>
    <definedName name="_2__C_1" localSheetId="10">#REF!</definedName>
    <definedName name="_2__C_1" localSheetId="11">#REF!</definedName>
    <definedName name="_2__C_1" localSheetId="12">#REF!</definedName>
    <definedName name="_2__C_1" localSheetId="13">#REF!</definedName>
    <definedName name="_2__C_1" localSheetId="14">#REF!</definedName>
    <definedName name="_2__C_1" localSheetId="15">#REF!</definedName>
    <definedName name="_2__C_1" localSheetId="16">#REF!</definedName>
    <definedName name="_2__C_1" localSheetId="17">#REF!</definedName>
    <definedName name="_2__C_1" localSheetId="18">#REF!</definedName>
    <definedName name="_2__C_1" localSheetId="19">#REF!</definedName>
    <definedName name="_2__C_1" localSheetId="20">#REF!</definedName>
    <definedName name="_2__C_1" localSheetId="21">#REF!</definedName>
    <definedName name="_2__C_1" localSheetId="27">#REF!</definedName>
    <definedName name="_2__C_1" localSheetId="28">#REF!</definedName>
    <definedName name="_2__C_1" localSheetId="29">#REF!</definedName>
    <definedName name="_2__C_1" localSheetId="30">#REF!</definedName>
    <definedName name="_2__C_1" localSheetId="31">#REF!</definedName>
    <definedName name="_2__C_1" localSheetId="32">#REF!</definedName>
    <definedName name="_2__C_1" localSheetId="33">#REF!</definedName>
    <definedName name="_2__C_1" localSheetId="34">#REF!</definedName>
    <definedName name="_2__C_1" localSheetId="35">#REF!</definedName>
    <definedName name="_2__C_1" localSheetId="36">#REF!</definedName>
    <definedName name="_2__C_1" localSheetId="45">#REF!</definedName>
    <definedName name="_2__C_1" localSheetId="46">#REF!</definedName>
    <definedName name="_2__C_1" localSheetId="47">#REF!</definedName>
    <definedName name="_2__C_1" localSheetId="48">#REF!</definedName>
    <definedName name="_2__C_1" localSheetId="49">#REF!</definedName>
    <definedName name="_2__C_1" localSheetId="50">#REF!</definedName>
    <definedName name="_2__C_1" localSheetId="51">#REF!</definedName>
    <definedName name="_2__C_1" localSheetId="52">#REF!</definedName>
    <definedName name="_2__C_1" localSheetId="53">#REF!</definedName>
    <definedName name="_2__C_1" localSheetId="37">#REF!</definedName>
    <definedName name="_2__C_1" localSheetId="54">#REF!</definedName>
    <definedName name="_2__C_1" localSheetId="38">#REF!</definedName>
    <definedName name="_2__C_1" localSheetId="39">#REF!</definedName>
    <definedName name="_2__C_1" localSheetId="40">#REF!</definedName>
    <definedName name="_2__C_1" localSheetId="41">#REF!</definedName>
    <definedName name="_2__C_1" localSheetId="42">#REF!</definedName>
    <definedName name="_2__C_1" localSheetId="43">#REF!</definedName>
    <definedName name="_2__C_1" localSheetId="44">#REF!</definedName>
    <definedName name="_2__C_1" localSheetId="55">#REF!</definedName>
    <definedName name="_2__C_1" localSheetId="59">#REF!</definedName>
    <definedName name="_2__C_1" localSheetId="56">#REF!</definedName>
    <definedName name="_2__C_1" localSheetId="57">#REF!</definedName>
    <definedName name="_2__C_1" localSheetId="58">#REF!</definedName>
    <definedName name="_2__C_1" localSheetId="60">#REF!</definedName>
    <definedName name="_2__C_1">#REF!</definedName>
    <definedName name="_2_1" localSheetId="2">[1]Indice!#REF!</definedName>
    <definedName name="_2_1" localSheetId="3">[1]Indice!#REF!</definedName>
    <definedName name="_2_1" localSheetId="4">[1]Indice!#REF!</definedName>
    <definedName name="_2_1" localSheetId="5">[1]Indice!#REF!</definedName>
    <definedName name="_2_1" localSheetId="6">[1]Indice!#REF!</definedName>
    <definedName name="_2_1" localSheetId="7">[1]Indice!#REF!</definedName>
    <definedName name="_2_1" localSheetId="8">[1]Indice!#REF!</definedName>
    <definedName name="_2_1" localSheetId="9">[1]Indice!#REF!</definedName>
    <definedName name="_2_1" localSheetId="10">[1]Indice!#REF!</definedName>
    <definedName name="_2_1" localSheetId="11">[1]Indice!#REF!</definedName>
    <definedName name="_2_1" localSheetId="12">[1]Indice!#REF!</definedName>
    <definedName name="_2_1" localSheetId="13">[1]Indice!#REF!</definedName>
    <definedName name="_2_1" localSheetId="14">[1]Indice!#REF!</definedName>
    <definedName name="_2_1" localSheetId="15">[1]Indice!#REF!</definedName>
    <definedName name="_2_1" localSheetId="16">[1]Indice!#REF!</definedName>
    <definedName name="_2_1" localSheetId="17">[1]Indice!#REF!</definedName>
    <definedName name="_2_1" localSheetId="18">[1]Indice!#REF!</definedName>
    <definedName name="_2_1" localSheetId="19">[1]Indice!#REF!</definedName>
    <definedName name="_2_1" localSheetId="20">[1]Indice!#REF!</definedName>
    <definedName name="_2_1" localSheetId="21">[1]Indice!#REF!</definedName>
    <definedName name="_2_1" localSheetId="27">[1]Indice!#REF!</definedName>
    <definedName name="_2_1" localSheetId="28">[1]Indice!#REF!</definedName>
    <definedName name="_2_1" localSheetId="29">[1]Indice!#REF!</definedName>
    <definedName name="_2_1" localSheetId="30">[1]Indice!#REF!</definedName>
    <definedName name="_2_1" localSheetId="31">[1]Indice!#REF!</definedName>
    <definedName name="_2_1" localSheetId="32">[1]Indice!#REF!</definedName>
    <definedName name="_2_1" localSheetId="33">[1]Indice!#REF!</definedName>
    <definedName name="_2_1" localSheetId="34">[1]Indice!#REF!</definedName>
    <definedName name="_2_1" localSheetId="35">[1]Indice!#REF!</definedName>
    <definedName name="_2_1" localSheetId="36">[1]Indice!#REF!</definedName>
    <definedName name="_2_1" localSheetId="45">[1]Indice!#REF!</definedName>
    <definedName name="_2_1" localSheetId="46">[1]Indice!#REF!</definedName>
    <definedName name="_2_1" localSheetId="47">[1]Indice!#REF!</definedName>
    <definedName name="_2_1" localSheetId="48">[1]Indice!#REF!</definedName>
    <definedName name="_2_1" localSheetId="49">[1]Indice!#REF!</definedName>
    <definedName name="_2_1" localSheetId="50">[1]Indice!#REF!</definedName>
    <definedName name="_2_1" localSheetId="51">[1]Indice!#REF!</definedName>
    <definedName name="_2_1" localSheetId="52">[1]Indice!#REF!</definedName>
    <definedName name="_2_1" localSheetId="53">[1]Indice!#REF!</definedName>
    <definedName name="_2_1" localSheetId="37">[1]Indice!#REF!</definedName>
    <definedName name="_2_1" localSheetId="54">[1]Indice!#REF!</definedName>
    <definedName name="_2_1" localSheetId="38">[1]Indice!#REF!</definedName>
    <definedName name="_2_1" localSheetId="39">[1]Indice!#REF!</definedName>
    <definedName name="_2_1" localSheetId="40">[1]Indice!#REF!</definedName>
    <definedName name="_2_1" localSheetId="41">[1]Indice!#REF!</definedName>
    <definedName name="_2_1" localSheetId="42">[1]Indice!#REF!</definedName>
    <definedName name="_2_1" localSheetId="43">[1]Indice!#REF!</definedName>
    <definedName name="_2_1" localSheetId="44">[1]Indice!#REF!</definedName>
    <definedName name="_2_1" localSheetId="55">[1]Indice!#REF!</definedName>
    <definedName name="_2_1" localSheetId="59">[1]Indice!#REF!</definedName>
    <definedName name="_2_1" localSheetId="56">[1]Indice!#REF!</definedName>
    <definedName name="_2_1" localSheetId="57">[1]Indice!#REF!</definedName>
    <definedName name="_2_1" localSheetId="58">[1]Indice!#REF!</definedName>
    <definedName name="_2_1" localSheetId="60">[1]Indice!#REF!</definedName>
    <definedName name="_2_1">[1]Indice!#REF!</definedName>
    <definedName name="_2_12" localSheetId="2">'[1]Mano de Obra'!#REF!</definedName>
    <definedName name="_2_12" localSheetId="3">'[1]Mano de Obra'!#REF!</definedName>
    <definedName name="_2_12" localSheetId="4">'[1]Mano de Obra'!#REF!</definedName>
    <definedName name="_2_12" localSheetId="5">'[1]Mano de Obra'!#REF!</definedName>
    <definedName name="_2_12" localSheetId="6">'[1]Mano de Obra'!#REF!</definedName>
    <definedName name="_2_12" localSheetId="7">'[1]Mano de Obra'!#REF!</definedName>
    <definedName name="_2_12" localSheetId="8">'[1]Mano de Obra'!#REF!</definedName>
    <definedName name="_2_12" localSheetId="9">'[1]Mano de Obra'!#REF!</definedName>
    <definedName name="_2_12" localSheetId="10">'[1]Mano de Obra'!#REF!</definedName>
    <definedName name="_2_12" localSheetId="11">'[1]Mano de Obra'!#REF!</definedName>
    <definedName name="_2_12" localSheetId="12">'[1]Mano de Obra'!#REF!</definedName>
    <definedName name="_2_12" localSheetId="13">'[1]Mano de Obra'!#REF!</definedName>
    <definedName name="_2_12" localSheetId="14">'[1]Mano de Obra'!#REF!</definedName>
    <definedName name="_2_12" localSheetId="15">'[1]Mano de Obra'!#REF!</definedName>
    <definedName name="_2_12" localSheetId="16">'[1]Mano de Obra'!#REF!</definedName>
    <definedName name="_2_12" localSheetId="17">'[1]Mano de Obra'!#REF!</definedName>
    <definedName name="_2_12" localSheetId="18">'[1]Mano de Obra'!#REF!</definedName>
    <definedName name="_2_12" localSheetId="19">'[1]Mano de Obra'!#REF!</definedName>
    <definedName name="_2_12" localSheetId="20">'[1]Mano de Obra'!#REF!</definedName>
    <definedName name="_2_12" localSheetId="21">'[1]Mano de Obra'!#REF!</definedName>
    <definedName name="_2_12" localSheetId="27">'[1]Mano de Obra'!#REF!</definedName>
    <definedName name="_2_12" localSheetId="28">'[1]Mano de Obra'!#REF!</definedName>
    <definedName name="_2_12" localSheetId="29">'[1]Mano de Obra'!#REF!</definedName>
    <definedName name="_2_12" localSheetId="30">'[1]Mano de Obra'!#REF!</definedName>
    <definedName name="_2_12" localSheetId="31">'[1]Mano de Obra'!#REF!</definedName>
    <definedName name="_2_12" localSheetId="32">'[1]Mano de Obra'!#REF!</definedName>
    <definedName name="_2_12" localSheetId="33">'[1]Mano de Obra'!#REF!</definedName>
    <definedName name="_2_12" localSheetId="34">'[1]Mano de Obra'!#REF!</definedName>
    <definedName name="_2_12" localSheetId="35">'[1]Mano de Obra'!#REF!</definedName>
    <definedName name="_2_12" localSheetId="36">'[1]Mano de Obra'!#REF!</definedName>
    <definedName name="_2_12" localSheetId="45">'[1]Mano de Obra'!#REF!</definedName>
    <definedName name="_2_12" localSheetId="46">'[1]Mano de Obra'!#REF!</definedName>
    <definedName name="_2_12" localSheetId="47">'[1]Mano de Obra'!#REF!</definedName>
    <definedName name="_2_12" localSheetId="48">'[1]Mano de Obra'!#REF!</definedName>
    <definedName name="_2_12" localSheetId="49">'[1]Mano de Obra'!#REF!</definedName>
    <definedName name="_2_12" localSheetId="50">'[1]Mano de Obra'!#REF!</definedName>
    <definedName name="_2_12" localSheetId="51">'[1]Mano de Obra'!#REF!</definedName>
    <definedName name="_2_12" localSheetId="52">'[1]Mano de Obra'!#REF!</definedName>
    <definedName name="_2_12" localSheetId="53">'[1]Mano de Obra'!#REF!</definedName>
    <definedName name="_2_12" localSheetId="37">'[1]Mano de Obra'!#REF!</definedName>
    <definedName name="_2_12" localSheetId="54">'[1]Mano de Obra'!#REF!</definedName>
    <definedName name="_2_12" localSheetId="38">'[1]Mano de Obra'!#REF!</definedName>
    <definedName name="_2_12" localSheetId="39">'[1]Mano de Obra'!#REF!</definedName>
    <definedName name="_2_12" localSheetId="40">'[1]Mano de Obra'!#REF!</definedName>
    <definedName name="_2_12" localSheetId="41">'[1]Mano de Obra'!#REF!</definedName>
    <definedName name="_2_12" localSheetId="42">'[1]Mano de Obra'!#REF!</definedName>
    <definedName name="_2_12" localSheetId="43">'[1]Mano de Obra'!#REF!</definedName>
    <definedName name="_2_12" localSheetId="44">'[1]Mano de Obra'!#REF!</definedName>
    <definedName name="_2_12" localSheetId="55">'[1]Mano de Obra'!#REF!</definedName>
    <definedName name="_2_12" localSheetId="59">'[1]Mano de Obra'!#REF!</definedName>
    <definedName name="_2_12" localSheetId="56">'[1]Mano de Obra'!#REF!</definedName>
    <definedName name="_2_12" localSheetId="57">'[1]Mano de Obra'!#REF!</definedName>
    <definedName name="_2_12" localSheetId="58">'[1]Mano de Obra'!#REF!</definedName>
    <definedName name="_2_12" localSheetId="60">'[1]Mano de Obra'!#REF!</definedName>
    <definedName name="_2_12">'[1]Mano de Obra'!#REF!</definedName>
    <definedName name="_2_13" localSheetId="2">[1]Equipos!#REF!</definedName>
    <definedName name="_2_13" localSheetId="3">[1]Equipos!#REF!</definedName>
    <definedName name="_2_13" localSheetId="4">[1]Equipos!#REF!</definedName>
    <definedName name="_2_13" localSheetId="5">[1]Equipos!#REF!</definedName>
    <definedName name="_2_13" localSheetId="6">[1]Equipos!#REF!</definedName>
    <definedName name="_2_13" localSheetId="7">[1]Equipos!#REF!</definedName>
    <definedName name="_2_13" localSheetId="8">[1]Equipos!#REF!</definedName>
    <definedName name="_2_13" localSheetId="9">[1]Equipos!#REF!</definedName>
    <definedName name="_2_13" localSheetId="10">[1]Equipos!#REF!</definedName>
    <definedName name="_2_13" localSheetId="11">[1]Equipos!#REF!</definedName>
    <definedName name="_2_13" localSheetId="12">[1]Equipos!#REF!</definedName>
    <definedName name="_2_13" localSheetId="13">[1]Equipos!#REF!</definedName>
    <definedName name="_2_13" localSheetId="14">[1]Equipos!#REF!</definedName>
    <definedName name="_2_13" localSheetId="15">[1]Equipos!#REF!</definedName>
    <definedName name="_2_13" localSheetId="16">[1]Equipos!#REF!</definedName>
    <definedName name="_2_13" localSheetId="17">[1]Equipos!#REF!</definedName>
    <definedName name="_2_13" localSheetId="18">[1]Equipos!#REF!</definedName>
    <definedName name="_2_13" localSheetId="19">[1]Equipos!#REF!</definedName>
    <definedName name="_2_13" localSheetId="20">[1]Equipos!#REF!</definedName>
    <definedName name="_2_13" localSheetId="21">[1]Equipos!#REF!</definedName>
    <definedName name="_2_13" localSheetId="27">[1]Equipos!#REF!</definedName>
    <definedName name="_2_13" localSheetId="28">[1]Equipos!#REF!</definedName>
    <definedName name="_2_13" localSheetId="29">[1]Equipos!#REF!</definedName>
    <definedName name="_2_13" localSheetId="30">[1]Equipos!#REF!</definedName>
    <definedName name="_2_13" localSheetId="31">[1]Equipos!#REF!</definedName>
    <definedName name="_2_13" localSheetId="32">[1]Equipos!#REF!</definedName>
    <definedName name="_2_13" localSheetId="33">[1]Equipos!#REF!</definedName>
    <definedName name="_2_13" localSheetId="34">[1]Equipos!#REF!</definedName>
    <definedName name="_2_13" localSheetId="35">[1]Equipos!#REF!</definedName>
    <definedName name="_2_13" localSheetId="36">[1]Equipos!#REF!</definedName>
    <definedName name="_2_13" localSheetId="45">[1]Equipos!#REF!</definedName>
    <definedName name="_2_13" localSheetId="46">[1]Equipos!#REF!</definedName>
    <definedName name="_2_13" localSheetId="47">[1]Equipos!#REF!</definedName>
    <definedName name="_2_13" localSheetId="48">[1]Equipos!#REF!</definedName>
    <definedName name="_2_13" localSheetId="49">[1]Equipos!#REF!</definedName>
    <definedName name="_2_13" localSheetId="50">[1]Equipos!#REF!</definedName>
    <definedName name="_2_13" localSheetId="51">[1]Equipos!#REF!</definedName>
    <definedName name="_2_13" localSheetId="52">[1]Equipos!#REF!</definedName>
    <definedName name="_2_13" localSheetId="53">[1]Equipos!#REF!</definedName>
    <definedName name="_2_13" localSheetId="37">[1]Equipos!#REF!</definedName>
    <definedName name="_2_13" localSheetId="54">[1]Equipos!#REF!</definedName>
    <definedName name="_2_13" localSheetId="38">[1]Equipos!#REF!</definedName>
    <definedName name="_2_13" localSheetId="39">[1]Equipos!#REF!</definedName>
    <definedName name="_2_13" localSheetId="40">[1]Equipos!#REF!</definedName>
    <definedName name="_2_13" localSheetId="41">[1]Equipos!#REF!</definedName>
    <definedName name="_2_13" localSheetId="42">[1]Equipos!#REF!</definedName>
    <definedName name="_2_13" localSheetId="43">[1]Equipos!#REF!</definedName>
    <definedName name="_2_13" localSheetId="44">[1]Equipos!#REF!</definedName>
    <definedName name="_2_13" localSheetId="55">[1]Equipos!#REF!</definedName>
    <definedName name="_2_13" localSheetId="59">[1]Equipos!#REF!</definedName>
    <definedName name="_2_13" localSheetId="56">[1]Equipos!#REF!</definedName>
    <definedName name="_2_13" localSheetId="57">[1]Equipos!#REF!</definedName>
    <definedName name="_2_13" localSheetId="58">[1]Equipos!#REF!</definedName>
    <definedName name="_2_13" localSheetId="60">[1]Equipos!#REF!</definedName>
    <definedName name="_2_13">[1]Equipos!#REF!</definedName>
    <definedName name="_2_14" localSheetId="2">'[1]Listado Items'!#REF!</definedName>
    <definedName name="_2_14" localSheetId="3">'[1]Listado Items'!#REF!</definedName>
    <definedName name="_2_14" localSheetId="4">'[1]Listado Items'!#REF!</definedName>
    <definedName name="_2_14" localSheetId="5">'[1]Listado Items'!#REF!</definedName>
    <definedName name="_2_14" localSheetId="6">'[1]Listado Items'!#REF!</definedName>
    <definedName name="_2_14" localSheetId="7">'[1]Listado Items'!#REF!</definedName>
    <definedName name="_2_14" localSheetId="8">'[1]Listado Items'!#REF!</definedName>
    <definedName name="_2_14" localSheetId="9">'[1]Listado Items'!#REF!</definedName>
    <definedName name="_2_14" localSheetId="10">'[1]Listado Items'!#REF!</definedName>
    <definedName name="_2_14" localSheetId="11">'[1]Listado Items'!#REF!</definedName>
    <definedName name="_2_14" localSheetId="12">'[1]Listado Items'!#REF!</definedName>
    <definedName name="_2_14" localSheetId="13">'[1]Listado Items'!#REF!</definedName>
    <definedName name="_2_14" localSheetId="14">'[1]Listado Items'!#REF!</definedName>
    <definedName name="_2_14" localSheetId="15">'[1]Listado Items'!#REF!</definedName>
    <definedName name="_2_14" localSheetId="16">'[1]Listado Items'!#REF!</definedName>
    <definedName name="_2_14" localSheetId="17">'[1]Listado Items'!#REF!</definedName>
    <definedName name="_2_14" localSheetId="18">'[1]Listado Items'!#REF!</definedName>
    <definedName name="_2_14" localSheetId="19">'[1]Listado Items'!#REF!</definedName>
    <definedName name="_2_14" localSheetId="20">'[1]Listado Items'!#REF!</definedName>
    <definedName name="_2_14" localSheetId="21">'[1]Listado Items'!#REF!</definedName>
    <definedName name="_2_14" localSheetId="27">'[1]Listado Items'!#REF!</definedName>
    <definedName name="_2_14" localSheetId="28">'[1]Listado Items'!#REF!</definedName>
    <definedName name="_2_14" localSheetId="29">'[1]Listado Items'!#REF!</definedName>
    <definedName name="_2_14" localSheetId="30">'[1]Listado Items'!#REF!</definedName>
    <definedName name="_2_14" localSheetId="31">'[1]Listado Items'!#REF!</definedName>
    <definedName name="_2_14" localSheetId="32">'[1]Listado Items'!#REF!</definedName>
    <definedName name="_2_14" localSheetId="33">'[1]Listado Items'!#REF!</definedName>
    <definedName name="_2_14" localSheetId="34">'[1]Listado Items'!#REF!</definedName>
    <definedName name="_2_14" localSheetId="35">'[1]Listado Items'!#REF!</definedName>
    <definedName name="_2_14" localSheetId="36">'[1]Listado Items'!#REF!</definedName>
    <definedName name="_2_14" localSheetId="45">'[1]Listado Items'!#REF!</definedName>
    <definedName name="_2_14" localSheetId="46">'[1]Listado Items'!#REF!</definedName>
    <definedName name="_2_14" localSheetId="47">'[1]Listado Items'!#REF!</definedName>
    <definedName name="_2_14" localSheetId="48">'[1]Listado Items'!#REF!</definedName>
    <definedName name="_2_14" localSheetId="49">'[1]Listado Items'!#REF!</definedName>
    <definedName name="_2_14" localSheetId="50">'[1]Listado Items'!#REF!</definedName>
    <definedName name="_2_14" localSheetId="51">'[1]Listado Items'!#REF!</definedName>
    <definedName name="_2_14" localSheetId="52">'[1]Listado Items'!#REF!</definedName>
    <definedName name="_2_14" localSheetId="53">'[1]Listado Items'!#REF!</definedName>
    <definedName name="_2_14" localSheetId="37">'[1]Listado Items'!#REF!</definedName>
    <definedName name="_2_14" localSheetId="54">'[1]Listado Items'!#REF!</definedName>
    <definedName name="_2_14" localSheetId="38">'[1]Listado Items'!#REF!</definedName>
    <definedName name="_2_14" localSheetId="39">'[1]Listado Items'!#REF!</definedName>
    <definedName name="_2_14" localSheetId="40">'[1]Listado Items'!#REF!</definedName>
    <definedName name="_2_14" localSheetId="41">'[1]Listado Items'!#REF!</definedName>
    <definedName name="_2_14" localSheetId="42">'[1]Listado Items'!#REF!</definedName>
    <definedName name="_2_14" localSheetId="43">'[1]Listado Items'!#REF!</definedName>
    <definedName name="_2_14" localSheetId="44">'[1]Listado Items'!#REF!</definedName>
    <definedName name="_2_14" localSheetId="55">'[1]Listado Items'!#REF!</definedName>
    <definedName name="_2_14" localSheetId="59">'[1]Listado Items'!#REF!</definedName>
    <definedName name="_2_14" localSheetId="56">'[1]Listado Items'!#REF!</definedName>
    <definedName name="_2_14" localSheetId="57">'[1]Listado Items'!#REF!</definedName>
    <definedName name="_2_14" localSheetId="58">'[1]Listado Items'!#REF!</definedName>
    <definedName name="_2_14" localSheetId="60">'[1]Listado Items'!#REF!</definedName>
    <definedName name="_2_14">'[1]Listado Items'!#REF!</definedName>
    <definedName name="_2_14_22" localSheetId="2">#REF!</definedName>
    <definedName name="_2_14_22" localSheetId="3">#REF!</definedName>
    <definedName name="_2_14_22" localSheetId="4">#REF!</definedName>
    <definedName name="_2_14_22" localSheetId="5">#REF!</definedName>
    <definedName name="_2_14_22" localSheetId="6">#REF!</definedName>
    <definedName name="_2_14_22" localSheetId="7">#REF!</definedName>
    <definedName name="_2_14_22" localSheetId="8">#REF!</definedName>
    <definedName name="_2_14_22" localSheetId="9">#REF!</definedName>
    <definedName name="_2_14_22" localSheetId="10">#REF!</definedName>
    <definedName name="_2_14_22" localSheetId="11">#REF!</definedName>
    <definedName name="_2_14_22" localSheetId="12">#REF!</definedName>
    <definedName name="_2_14_22" localSheetId="13">#REF!</definedName>
    <definedName name="_2_14_22" localSheetId="14">#REF!</definedName>
    <definedName name="_2_14_22" localSheetId="15">#REF!</definedName>
    <definedName name="_2_14_22" localSheetId="16">#REF!</definedName>
    <definedName name="_2_14_22" localSheetId="17">#REF!</definedName>
    <definedName name="_2_14_22" localSheetId="18">#REF!</definedName>
    <definedName name="_2_14_22" localSheetId="19">#REF!</definedName>
    <definedName name="_2_14_22" localSheetId="20">#REF!</definedName>
    <definedName name="_2_14_22" localSheetId="21">#REF!</definedName>
    <definedName name="_2_14_22" localSheetId="27">#REF!</definedName>
    <definedName name="_2_14_22" localSheetId="28">#REF!</definedName>
    <definedName name="_2_14_22" localSheetId="29">#REF!</definedName>
    <definedName name="_2_14_22" localSheetId="30">#REF!</definedName>
    <definedName name="_2_14_22" localSheetId="31">#REF!</definedName>
    <definedName name="_2_14_22" localSheetId="32">#REF!</definedName>
    <definedName name="_2_14_22" localSheetId="33">#REF!</definedName>
    <definedName name="_2_14_22" localSheetId="34">#REF!</definedName>
    <definedName name="_2_14_22" localSheetId="35">#REF!</definedName>
    <definedName name="_2_14_22" localSheetId="36">#REF!</definedName>
    <definedName name="_2_14_22" localSheetId="45">#REF!</definedName>
    <definedName name="_2_14_22" localSheetId="46">#REF!</definedName>
    <definedName name="_2_14_22" localSheetId="47">#REF!</definedName>
    <definedName name="_2_14_22" localSheetId="48">#REF!</definedName>
    <definedName name="_2_14_22" localSheetId="49">#REF!</definedName>
    <definedName name="_2_14_22" localSheetId="50">#REF!</definedName>
    <definedName name="_2_14_22" localSheetId="51">#REF!</definedName>
    <definedName name="_2_14_22" localSheetId="52">#REF!</definedName>
    <definedName name="_2_14_22" localSheetId="53">#REF!</definedName>
    <definedName name="_2_14_22" localSheetId="37">#REF!</definedName>
    <definedName name="_2_14_22" localSheetId="54">#REF!</definedName>
    <definedName name="_2_14_22" localSheetId="38">#REF!</definedName>
    <definedName name="_2_14_22" localSheetId="39">#REF!</definedName>
    <definedName name="_2_14_22" localSheetId="40">#REF!</definedName>
    <definedName name="_2_14_22" localSheetId="41">#REF!</definedName>
    <definedName name="_2_14_22" localSheetId="42">#REF!</definedName>
    <definedName name="_2_14_22" localSheetId="43">#REF!</definedName>
    <definedName name="_2_14_22" localSheetId="44">#REF!</definedName>
    <definedName name="_2_14_22" localSheetId="55">#REF!</definedName>
    <definedName name="_2_14_22" localSheetId="59">#REF!</definedName>
    <definedName name="_2_14_22" localSheetId="56">#REF!</definedName>
    <definedName name="_2_14_22" localSheetId="57">#REF!</definedName>
    <definedName name="_2_14_22" localSheetId="58">#REF!</definedName>
    <definedName name="_2_14_22" localSheetId="60">#REF!</definedName>
    <definedName name="_2_14_22">#REF!</definedName>
    <definedName name="_2_19" localSheetId="2">#REF!</definedName>
    <definedName name="_2_19" localSheetId="3">#REF!</definedName>
    <definedName name="_2_19" localSheetId="4">#REF!</definedName>
    <definedName name="_2_19" localSheetId="5">#REF!</definedName>
    <definedName name="_2_19" localSheetId="6">#REF!</definedName>
    <definedName name="_2_19" localSheetId="7">#REF!</definedName>
    <definedName name="_2_19" localSheetId="8">#REF!</definedName>
    <definedName name="_2_19" localSheetId="9">#REF!</definedName>
    <definedName name="_2_19" localSheetId="10">#REF!</definedName>
    <definedName name="_2_19" localSheetId="11">#REF!</definedName>
    <definedName name="_2_19" localSheetId="12">#REF!</definedName>
    <definedName name="_2_19" localSheetId="13">#REF!</definedName>
    <definedName name="_2_19" localSheetId="14">#REF!</definedName>
    <definedName name="_2_19" localSheetId="15">#REF!</definedName>
    <definedName name="_2_19" localSheetId="16">#REF!</definedName>
    <definedName name="_2_19" localSheetId="17">#REF!</definedName>
    <definedName name="_2_19" localSheetId="18">#REF!</definedName>
    <definedName name="_2_19" localSheetId="19">#REF!</definedName>
    <definedName name="_2_19" localSheetId="20">#REF!</definedName>
    <definedName name="_2_19" localSheetId="21">#REF!</definedName>
    <definedName name="_2_19" localSheetId="27">#REF!</definedName>
    <definedName name="_2_19" localSheetId="28">#REF!</definedName>
    <definedName name="_2_19" localSheetId="29">#REF!</definedName>
    <definedName name="_2_19" localSheetId="30">#REF!</definedName>
    <definedName name="_2_19" localSheetId="31">#REF!</definedName>
    <definedName name="_2_19" localSheetId="32">#REF!</definedName>
    <definedName name="_2_19" localSheetId="33">#REF!</definedName>
    <definedName name="_2_19" localSheetId="34">#REF!</definedName>
    <definedName name="_2_19" localSheetId="35">#REF!</definedName>
    <definedName name="_2_19" localSheetId="36">#REF!</definedName>
    <definedName name="_2_19" localSheetId="45">#REF!</definedName>
    <definedName name="_2_19" localSheetId="46">#REF!</definedName>
    <definedName name="_2_19" localSheetId="47">#REF!</definedName>
    <definedName name="_2_19" localSheetId="48">#REF!</definedName>
    <definedName name="_2_19" localSheetId="49">#REF!</definedName>
    <definedName name="_2_19" localSheetId="50">#REF!</definedName>
    <definedName name="_2_19" localSheetId="51">#REF!</definedName>
    <definedName name="_2_19" localSheetId="52">#REF!</definedName>
    <definedName name="_2_19" localSheetId="53">#REF!</definedName>
    <definedName name="_2_19" localSheetId="37">#REF!</definedName>
    <definedName name="_2_19" localSheetId="54">#REF!</definedName>
    <definedName name="_2_19" localSheetId="38">#REF!</definedName>
    <definedName name="_2_19" localSheetId="39">#REF!</definedName>
    <definedName name="_2_19" localSheetId="40">#REF!</definedName>
    <definedName name="_2_19" localSheetId="41">#REF!</definedName>
    <definedName name="_2_19" localSheetId="42">#REF!</definedName>
    <definedName name="_2_19" localSheetId="43">#REF!</definedName>
    <definedName name="_2_19" localSheetId="44">#REF!</definedName>
    <definedName name="_2_19" localSheetId="55">#REF!</definedName>
    <definedName name="_2_19" localSheetId="59">#REF!</definedName>
    <definedName name="_2_19" localSheetId="56">#REF!</definedName>
    <definedName name="_2_19" localSheetId="57">#REF!</definedName>
    <definedName name="_2_19" localSheetId="58">#REF!</definedName>
    <definedName name="_2_19" localSheetId="60">#REF!</definedName>
    <definedName name="_2_19">#REF!</definedName>
    <definedName name="_2_2" localSheetId="2">'[1]Coef. Resumen'!#REF!</definedName>
    <definedName name="_2_2" localSheetId="3">'[1]Coef. Resumen'!#REF!</definedName>
    <definedName name="_2_2" localSheetId="4">'[1]Coef. Resumen'!#REF!</definedName>
    <definedName name="_2_2" localSheetId="5">'[1]Coef. Resumen'!#REF!</definedName>
    <definedName name="_2_2" localSheetId="6">'[1]Coef. Resumen'!#REF!</definedName>
    <definedName name="_2_2" localSheetId="7">'[1]Coef. Resumen'!#REF!</definedName>
    <definedName name="_2_2" localSheetId="8">'[1]Coef. Resumen'!#REF!</definedName>
    <definedName name="_2_2" localSheetId="9">'[1]Coef. Resumen'!#REF!</definedName>
    <definedName name="_2_2" localSheetId="10">'[1]Coef. Resumen'!#REF!</definedName>
    <definedName name="_2_2" localSheetId="11">'[1]Coef. Resumen'!#REF!</definedName>
    <definedName name="_2_2" localSheetId="12">'[1]Coef. Resumen'!#REF!</definedName>
    <definedName name="_2_2" localSheetId="13">'[1]Coef. Resumen'!#REF!</definedName>
    <definedName name="_2_2" localSheetId="14">'[1]Coef. Resumen'!#REF!</definedName>
    <definedName name="_2_2" localSheetId="15">'[1]Coef. Resumen'!#REF!</definedName>
    <definedName name="_2_2" localSheetId="16">'[1]Coef. Resumen'!#REF!</definedName>
    <definedName name="_2_2" localSheetId="17">'[1]Coef. Resumen'!#REF!</definedName>
    <definedName name="_2_2" localSheetId="18">'[1]Coef. Resumen'!#REF!</definedName>
    <definedName name="_2_2" localSheetId="19">'[1]Coef. Resumen'!#REF!</definedName>
    <definedName name="_2_2" localSheetId="20">'[1]Coef. Resumen'!#REF!</definedName>
    <definedName name="_2_2" localSheetId="21">'[1]Coef. Resumen'!#REF!</definedName>
    <definedName name="_2_2" localSheetId="27">'[1]Coef. Resumen'!#REF!</definedName>
    <definedName name="_2_2" localSheetId="28">'[1]Coef. Resumen'!#REF!</definedName>
    <definedName name="_2_2" localSheetId="29">'[1]Coef. Resumen'!#REF!</definedName>
    <definedName name="_2_2" localSheetId="30">'[1]Coef. Resumen'!#REF!</definedName>
    <definedName name="_2_2" localSheetId="31">'[1]Coef. Resumen'!#REF!</definedName>
    <definedName name="_2_2" localSheetId="32">'[1]Coef. Resumen'!#REF!</definedName>
    <definedName name="_2_2" localSheetId="33">'[1]Coef. Resumen'!#REF!</definedName>
    <definedName name="_2_2" localSheetId="34">'[1]Coef. Resumen'!#REF!</definedName>
    <definedName name="_2_2" localSheetId="35">'[1]Coef. Resumen'!#REF!</definedName>
    <definedName name="_2_2" localSheetId="36">'[1]Coef. Resumen'!#REF!</definedName>
    <definedName name="_2_2" localSheetId="45">'[1]Coef. Resumen'!#REF!</definedName>
    <definedName name="_2_2" localSheetId="46">'[1]Coef. Resumen'!#REF!</definedName>
    <definedName name="_2_2" localSheetId="47">'[1]Coef. Resumen'!#REF!</definedName>
    <definedName name="_2_2" localSheetId="48">'[1]Coef. Resumen'!#REF!</definedName>
    <definedName name="_2_2" localSheetId="49">'[1]Coef. Resumen'!#REF!</definedName>
    <definedName name="_2_2" localSheetId="50">'[1]Coef. Resumen'!#REF!</definedName>
    <definedName name="_2_2" localSheetId="51">'[1]Coef. Resumen'!#REF!</definedName>
    <definedName name="_2_2" localSheetId="52">'[1]Coef. Resumen'!#REF!</definedName>
    <definedName name="_2_2" localSheetId="53">'[1]Coef. Resumen'!#REF!</definedName>
    <definedName name="_2_2" localSheetId="37">'[1]Coef. Resumen'!#REF!</definedName>
    <definedName name="_2_2" localSheetId="54">'[1]Coef. Resumen'!#REF!</definedName>
    <definedName name="_2_2" localSheetId="38">'[1]Coef. Resumen'!#REF!</definedName>
    <definedName name="_2_2" localSheetId="39">'[1]Coef. Resumen'!#REF!</definedName>
    <definedName name="_2_2" localSheetId="40">'[1]Coef. Resumen'!#REF!</definedName>
    <definedName name="_2_2" localSheetId="41">'[1]Coef. Resumen'!#REF!</definedName>
    <definedName name="_2_2" localSheetId="42">'[1]Coef. Resumen'!#REF!</definedName>
    <definedName name="_2_2" localSheetId="43">'[1]Coef. Resumen'!#REF!</definedName>
    <definedName name="_2_2" localSheetId="44">'[1]Coef. Resumen'!#REF!</definedName>
    <definedName name="_2_2" localSheetId="55">'[1]Coef. Resumen'!#REF!</definedName>
    <definedName name="_2_2" localSheetId="59">'[1]Coef. Resumen'!#REF!</definedName>
    <definedName name="_2_2" localSheetId="56">'[1]Coef. Resumen'!#REF!</definedName>
    <definedName name="_2_2" localSheetId="57">'[1]Coef. Resumen'!#REF!</definedName>
    <definedName name="_2_2" localSheetId="58">'[1]Coef. Resumen'!#REF!</definedName>
    <definedName name="_2_2" localSheetId="60">'[1]Coef. Resumen'!#REF!</definedName>
    <definedName name="_2_2">'[1]Coef. Resumen'!#REF!</definedName>
    <definedName name="_2_20" localSheetId="2">#REF!</definedName>
    <definedName name="_2_20" localSheetId="3">#REF!</definedName>
    <definedName name="_2_20" localSheetId="4">#REF!</definedName>
    <definedName name="_2_20" localSheetId="5">#REF!</definedName>
    <definedName name="_2_20" localSheetId="6">#REF!</definedName>
    <definedName name="_2_20" localSheetId="7">#REF!</definedName>
    <definedName name="_2_20" localSheetId="8">#REF!</definedName>
    <definedName name="_2_20" localSheetId="9">#REF!</definedName>
    <definedName name="_2_20" localSheetId="10">#REF!</definedName>
    <definedName name="_2_20" localSheetId="11">#REF!</definedName>
    <definedName name="_2_20" localSheetId="12">#REF!</definedName>
    <definedName name="_2_20" localSheetId="13">#REF!</definedName>
    <definedName name="_2_20" localSheetId="14">#REF!</definedName>
    <definedName name="_2_20" localSheetId="15">#REF!</definedName>
    <definedName name="_2_20" localSheetId="16">#REF!</definedName>
    <definedName name="_2_20" localSheetId="17">#REF!</definedName>
    <definedName name="_2_20" localSheetId="18">#REF!</definedName>
    <definedName name="_2_20" localSheetId="19">#REF!</definedName>
    <definedName name="_2_20" localSheetId="20">#REF!</definedName>
    <definedName name="_2_20" localSheetId="21">#REF!</definedName>
    <definedName name="_2_20" localSheetId="27">#REF!</definedName>
    <definedName name="_2_20" localSheetId="28">#REF!</definedName>
    <definedName name="_2_20" localSheetId="29">#REF!</definedName>
    <definedName name="_2_20" localSheetId="30">#REF!</definedName>
    <definedName name="_2_20" localSheetId="31">#REF!</definedName>
    <definedName name="_2_20" localSheetId="32">#REF!</definedName>
    <definedName name="_2_20" localSheetId="33">#REF!</definedName>
    <definedName name="_2_20" localSheetId="34">#REF!</definedName>
    <definedName name="_2_20" localSheetId="35">#REF!</definedName>
    <definedName name="_2_20" localSheetId="36">#REF!</definedName>
    <definedName name="_2_20" localSheetId="45">#REF!</definedName>
    <definedName name="_2_20" localSheetId="46">#REF!</definedName>
    <definedName name="_2_20" localSheetId="47">#REF!</definedName>
    <definedName name="_2_20" localSheetId="48">#REF!</definedName>
    <definedName name="_2_20" localSheetId="49">#REF!</definedName>
    <definedName name="_2_20" localSheetId="50">#REF!</definedName>
    <definedName name="_2_20" localSheetId="51">#REF!</definedName>
    <definedName name="_2_20" localSheetId="52">#REF!</definedName>
    <definedName name="_2_20" localSheetId="53">#REF!</definedName>
    <definedName name="_2_20" localSheetId="37">#REF!</definedName>
    <definedName name="_2_20" localSheetId="54">#REF!</definedName>
    <definedName name="_2_20" localSheetId="38">#REF!</definedName>
    <definedName name="_2_20" localSheetId="39">#REF!</definedName>
    <definedName name="_2_20" localSheetId="40">#REF!</definedName>
    <definedName name="_2_20" localSheetId="41">#REF!</definedName>
    <definedName name="_2_20" localSheetId="42">#REF!</definedName>
    <definedName name="_2_20" localSheetId="43">#REF!</definedName>
    <definedName name="_2_20" localSheetId="44">#REF!</definedName>
    <definedName name="_2_20" localSheetId="55">#REF!</definedName>
    <definedName name="_2_20" localSheetId="59">#REF!</definedName>
    <definedName name="_2_20" localSheetId="56">#REF!</definedName>
    <definedName name="_2_20" localSheetId="57">#REF!</definedName>
    <definedName name="_2_20" localSheetId="58">#REF!</definedName>
    <definedName name="_2_20" localSheetId="60">#REF!</definedName>
    <definedName name="_2_20">#REF!</definedName>
    <definedName name="_2_21" localSheetId="2">#REF!</definedName>
    <definedName name="_2_21" localSheetId="3">#REF!</definedName>
    <definedName name="_2_21" localSheetId="4">#REF!</definedName>
    <definedName name="_2_21" localSheetId="5">#REF!</definedName>
    <definedName name="_2_21" localSheetId="6">#REF!</definedName>
    <definedName name="_2_21" localSheetId="7">#REF!</definedName>
    <definedName name="_2_21" localSheetId="8">#REF!</definedName>
    <definedName name="_2_21" localSheetId="9">#REF!</definedName>
    <definedName name="_2_21" localSheetId="10">#REF!</definedName>
    <definedName name="_2_21" localSheetId="11">#REF!</definedName>
    <definedName name="_2_21" localSheetId="12">#REF!</definedName>
    <definedName name="_2_21" localSheetId="13">#REF!</definedName>
    <definedName name="_2_21" localSheetId="14">#REF!</definedName>
    <definedName name="_2_21" localSheetId="15">#REF!</definedName>
    <definedName name="_2_21" localSheetId="16">#REF!</definedName>
    <definedName name="_2_21" localSheetId="17">#REF!</definedName>
    <definedName name="_2_21" localSheetId="18">#REF!</definedName>
    <definedName name="_2_21" localSheetId="19">#REF!</definedName>
    <definedName name="_2_21" localSheetId="20">#REF!</definedName>
    <definedName name="_2_21" localSheetId="21">#REF!</definedName>
    <definedName name="_2_21" localSheetId="27">#REF!</definedName>
    <definedName name="_2_21" localSheetId="28">#REF!</definedName>
    <definedName name="_2_21" localSheetId="29">#REF!</definedName>
    <definedName name="_2_21" localSheetId="30">#REF!</definedName>
    <definedName name="_2_21" localSheetId="31">#REF!</definedName>
    <definedName name="_2_21" localSheetId="32">#REF!</definedName>
    <definedName name="_2_21" localSheetId="33">#REF!</definedName>
    <definedName name="_2_21" localSheetId="34">#REF!</definedName>
    <definedName name="_2_21" localSheetId="35">#REF!</definedName>
    <definedName name="_2_21" localSheetId="36">#REF!</definedName>
    <definedName name="_2_21" localSheetId="45">#REF!</definedName>
    <definedName name="_2_21" localSheetId="46">#REF!</definedName>
    <definedName name="_2_21" localSheetId="47">#REF!</definedName>
    <definedName name="_2_21" localSheetId="48">#REF!</definedName>
    <definedName name="_2_21" localSheetId="49">#REF!</definedName>
    <definedName name="_2_21" localSheetId="50">#REF!</definedName>
    <definedName name="_2_21" localSheetId="51">#REF!</definedName>
    <definedName name="_2_21" localSheetId="52">#REF!</definedName>
    <definedName name="_2_21" localSheetId="53">#REF!</definedName>
    <definedName name="_2_21" localSheetId="37">#REF!</definedName>
    <definedName name="_2_21" localSheetId="54">#REF!</definedName>
    <definedName name="_2_21" localSheetId="38">#REF!</definedName>
    <definedName name="_2_21" localSheetId="39">#REF!</definedName>
    <definedName name="_2_21" localSheetId="40">#REF!</definedName>
    <definedName name="_2_21" localSheetId="41">#REF!</definedName>
    <definedName name="_2_21" localSheetId="42">#REF!</definedName>
    <definedName name="_2_21" localSheetId="43">#REF!</definedName>
    <definedName name="_2_21" localSheetId="44">#REF!</definedName>
    <definedName name="_2_21" localSheetId="55">#REF!</definedName>
    <definedName name="_2_21" localSheetId="59">#REF!</definedName>
    <definedName name="_2_21" localSheetId="56">#REF!</definedName>
    <definedName name="_2_21" localSheetId="57">#REF!</definedName>
    <definedName name="_2_21" localSheetId="58">#REF!</definedName>
    <definedName name="_2_21" localSheetId="60">#REF!</definedName>
    <definedName name="_2_21">#REF!</definedName>
    <definedName name="_2_3" localSheetId="2">#REF!</definedName>
    <definedName name="_2_3" localSheetId="3">#REF!</definedName>
    <definedName name="_2_3" localSheetId="4">#REF!</definedName>
    <definedName name="_2_3" localSheetId="5">#REF!</definedName>
    <definedName name="_2_3" localSheetId="6">#REF!</definedName>
    <definedName name="_2_3" localSheetId="7">#REF!</definedName>
    <definedName name="_2_3" localSheetId="8">#REF!</definedName>
    <definedName name="_2_3" localSheetId="9">#REF!</definedName>
    <definedName name="_2_3" localSheetId="10">#REF!</definedName>
    <definedName name="_2_3" localSheetId="11">#REF!</definedName>
    <definedName name="_2_3" localSheetId="12">#REF!</definedName>
    <definedName name="_2_3" localSheetId="13">#REF!</definedName>
    <definedName name="_2_3" localSheetId="14">#REF!</definedName>
    <definedName name="_2_3" localSheetId="15">#REF!</definedName>
    <definedName name="_2_3" localSheetId="16">#REF!</definedName>
    <definedName name="_2_3" localSheetId="17">#REF!</definedName>
    <definedName name="_2_3" localSheetId="18">#REF!</definedName>
    <definedName name="_2_3" localSheetId="19">#REF!</definedName>
    <definedName name="_2_3" localSheetId="20">#REF!</definedName>
    <definedName name="_2_3" localSheetId="21">#REF!</definedName>
    <definedName name="_2_3" localSheetId="27">#REF!</definedName>
    <definedName name="_2_3" localSheetId="28">#REF!</definedName>
    <definedName name="_2_3" localSheetId="29">#REF!</definedName>
    <definedName name="_2_3" localSheetId="30">#REF!</definedName>
    <definedName name="_2_3" localSheetId="31">#REF!</definedName>
    <definedName name="_2_3" localSheetId="32">#REF!</definedName>
    <definedName name="_2_3" localSheetId="33">#REF!</definedName>
    <definedName name="_2_3" localSheetId="34">#REF!</definedName>
    <definedName name="_2_3" localSheetId="35">#REF!</definedName>
    <definedName name="_2_3" localSheetId="36">#REF!</definedName>
    <definedName name="_2_3" localSheetId="45">#REF!</definedName>
    <definedName name="_2_3" localSheetId="46">#REF!</definedName>
    <definedName name="_2_3" localSheetId="47">#REF!</definedName>
    <definedName name="_2_3" localSheetId="48">#REF!</definedName>
    <definedName name="_2_3" localSheetId="49">#REF!</definedName>
    <definedName name="_2_3" localSheetId="50">#REF!</definedName>
    <definedName name="_2_3" localSheetId="51">#REF!</definedName>
    <definedName name="_2_3" localSheetId="52">#REF!</definedName>
    <definedName name="_2_3" localSheetId="53">#REF!</definedName>
    <definedName name="_2_3" localSheetId="37">#REF!</definedName>
    <definedName name="_2_3" localSheetId="54">#REF!</definedName>
    <definedName name="_2_3" localSheetId="38">#REF!</definedName>
    <definedName name="_2_3" localSheetId="39">#REF!</definedName>
    <definedName name="_2_3" localSheetId="40">#REF!</definedName>
    <definedName name="_2_3" localSheetId="41">#REF!</definedName>
    <definedName name="_2_3" localSheetId="42">#REF!</definedName>
    <definedName name="_2_3" localSheetId="43">#REF!</definedName>
    <definedName name="_2_3" localSheetId="44">#REF!</definedName>
    <definedName name="_2_3" localSheetId="55">#REF!</definedName>
    <definedName name="_2_3" localSheetId="59">#REF!</definedName>
    <definedName name="_2_3" localSheetId="56">#REF!</definedName>
    <definedName name="_2_3" localSheetId="57">#REF!</definedName>
    <definedName name="_2_3" localSheetId="58">#REF!</definedName>
    <definedName name="_2_3" localSheetId="60">#REF!</definedName>
    <definedName name="_2_3">#REF!</definedName>
    <definedName name="_2_4" localSheetId="2">#REF!</definedName>
    <definedName name="_2_4" localSheetId="3">#REF!</definedName>
    <definedName name="_2_4" localSheetId="4">#REF!</definedName>
    <definedName name="_2_4" localSheetId="5">#REF!</definedName>
    <definedName name="_2_4" localSheetId="6">#REF!</definedName>
    <definedName name="_2_4" localSheetId="7">#REF!</definedName>
    <definedName name="_2_4" localSheetId="8">#REF!</definedName>
    <definedName name="_2_4" localSheetId="9">#REF!</definedName>
    <definedName name="_2_4" localSheetId="10">#REF!</definedName>
    <definedName name="_2_4" localSheetId="11">#REF!</definedName>
    <definedName name="_2_4" localSheetId="12">#REF!</definedName>
    <definedName name="_2_4" localSheetId="13">#REF!</definedName>
    <definedName name="_2_4" localSheetId="14">#REF!</definedName>
    <definedName name="_2_4" localSheetId="15">#REF!</definedName>
    <definedName name="_2_4" localSheetId="16">#REF!</definedName>
    <definedName name="_2_4" localSheetId="17">#REF!</definedName>
    <definedName name="_2_4" localSheetId="18">#REF!</definedName>
    <definedName name="_2_4" localSheetId="19">#REF!</definedName>
    <definedName name="_2_4" localSheetId="20">#REF!</definedName>
    <definedName name="_2_4" localSheetId="21">#REF!</definedName>
    <definedName name="_2_4" localSheetId="27">#REF!</definedName>
    <definedName name="_2_4" localSheetId="28">#REF!</definedName>
    <definedName name="_2_4" localSheetId="29">#REF!</definedName>
    <definedName name="_2_4" localSheetId="30">#REF!</definedName>
    <definedName name="_2_4" localSheetId="31">#REF!</definedName>
    <definedName name="_2_4" localSheetId="32">#REF!</definedName>
    <definedName name="_2_4" localSheetId="33">#REF!</definedName>
    <definedName name="_2_4" localSheetId="34">#REF!</definedName>
    <definedName name="_2_4" localSheetId="35">#REF!</definedName>
    <definedName name="_2_4" localSheetId="36">#REF!</definedName>
    <definedName name="_2_4" localSheetId="45">#REF!</definedName>
    <definedName name="_2_4" localSheetId="46">#REF!</definedName>
    <definedName name="_2_4" localSheetId="47">#REF!</definedName>
    <definedName name="_2_4" localSheetId="48">#REF!</definedName>
    <definedName name="_2_4" localSheetId="49">#REF!</definedName>
    <definedName name="_2_4" localSheetId="50">#REF!</definedName>
    <definedName name="_2_4" localSheetId="51">#REF!</definedName>
    <definedName name="_2_4" localSheetId="52">#REF!</definedName>
    <definedName name="_2_4" localSheetId="53">#REF!</definedName>
    <definedName name="_2_4" localSheetId="37">#REF!</definedName>
    <definedName name="_2_4" localSheetId="54">#REF!</definedName>
    <definedName name="_2_4" localSheetId="38">#REF!</definedName>
    <definedName name="_2_4" localSheetId="39">#REF!</definedName>
    <definedName name="_2_4" localSheetId="40">#REF!</definedName>
    <definedName name="_2_4" localSheetId="41">#REF!</definedName>
    <definedName name="_2_4" localSheetId="42">#REF!</definedName>
    <definedName name="_2_4" localSheetId="43">#REF!</definedName>
    <definedName name="_2_4" localSheetId="44">#REF!</definedName>
    <definedName name="_2_4" localSheetId="55">#REF!</definedName>
    <definedName name="_2_4" localSheetId="59">#REF!</definedName>
    <definedName name="_2_4" localSheetId="56">#REF!</definedName>
    <definedName name="_2_4" localSheetId="57">#REF!</definedName>
    <definedName name="_2_4" localSheetId="58">#REF!</definedName>
    <definedName name="_2_4" localSheetId="60">#REF!</definedName>
    <definedName name="_2_4">#REF!</definedName>
    <definedName name="_2_41" localSheetId="2">#REF!</definedName>
    <definedName name="_2_41" localSheetId="3">#REF!</definedName>
    <definedName name="_2_41" localSheetId="4">#REF!</definedName>
    <definedName name="_2_41" localSheetId="5">#REF!</definedName>
    <definedName name="_2_41" localSheetId="6">#REF!</definedName>
    <definedName name="_2_41" localSheetId="7">#REF!</definedName>
    <definedName name="_2_41" localSheetId="8">#REF!</definedName>
    <definedName name="_2_41" localSheetId="9">#REF!</definedName>
    <definedName name="_2_41" localSheetId="10">#REF!</definedName>
    <definedName name="_2_41" localSheetId="11">#REF!</definedName>
    <definedName name="_2_41" localSheetId="12">#REF!</definedName>
    <definedName name="_2_41" localSheetId="13">#REF!</definedName>
    <definedName name="_2_41" localSheetId="14">#REF!</definedName>
    <definedName name="_2_41" localSheetId="15">#REF!</definedName>
    <definedName name="_2_41" localSheetId="16">#REF!</definedName>
    <definedName name="_2_41" localSheetId="17">#REF!</definedName>
    <definedName name="_2_41" localSheetId="18">#REF!</definedName>
    <definedName name="_2_41" localSheetId="19">#REF!</definedName>
    <definedName name="_2_41" localSheetId="20">#REF!</definedName>
    <definedName name="_2_41" localSheetId="21">#REF!</definedName>
    <definedName name="_2_41" localSheetId="27">#REF!</definedName>
    <definedName name="_2_41" localSheetId="28">#REF!</definedName>
    <definedName name="_2_41" localSheetId="29">#REF!</definedName>
    <definedName name="_2_41" localSheetId="30">#REF!</definedName>
    <definedName name="_2_41" localSheetId="31">#REF!</definedName>
    <definedName name="_2_41" localSheetId="32">#REF!</definedName>
    <definedName name="_2_41" localSheetId="33">#REF!</definedName>
    <definedName name="_2_41" localSheetId="34">#REF!</definedName>
    <definedName name="_2_41" localSheetId="35">#REF!</definedName>
    <definedName name="_2_41" localSheetId="36">#REF!</definedName>
    <definedName name="_2_41" localSheetId="45">#REF!</definedName>
    <definedName name="_2_41" localSheetId="46">#REF!</definedName>
    <definedName name="_2_41" localSheetId="47">#REF!</definedName>
    <definedName name="_2_41" localSheetId="48">#REF!</definedName>
    <definedName name="_2_41" localSheetId="49">#REF!</definedName>
    <definedName name="_2_41" localSheetId="50">#REF!</definedName>
    <definedName name="_2_41" localSheetId="51">#REF!</definedName>
    <definedName name="_2_41" localSheetId="52">#REF!</definedName>
    <definedName name="_2_41" localSheetId="53">#REF!</definedName>
    <definedName name="_2_41" localSheetId="37">#REF!</definedName>
    <definedName name="_2_41" localSheetId="54">#REF!</definedName>
    <definedName name="_2_41" localSheetId="38">#REF!</definedName>
    <definedName name="_2_41" localSheetId="39">#REF!</definedName>
    <definedName name="_2_41" localSheetId="40">#REF!</definedName>
    <definedName name="_2_41" localSheetId="41">#REF!</definedName>
    <definedName name="_2_41" localSheetId="42">#REF!</definedName>
    <definedName name="_2_41" localSheetId="43">#REF!</definedName>
    <definedName name="_2_41" localSheetId="44">#REF!</definedName>
    <definedName name="_2_41" localSheetId="55">#REF!</definedName>
    <definedName name="_2_41" localSheetId="59">#REF!</definedName>
    <definedName name="_2_41" localSheetId="56">#REF!</definedName>
    <definedName name="_2_41" localSheetId="57">#REF!</definedName>
    <definedName name="_2_41" localSheetId="58">#REF!</definedName>
    <definedName name="_2_41" localSheetId="60">#REF!</definedName>
    <definedName name="_2_41">#REF!</definedName>
    <definedName name="_2_5" localSheetId="2">#REF!</definedName>
    <definedName name="_2_5" localSheetId="3">#REF!</definedName>
    <definedName name="_2_5" localSheetId="4">#REF!</definedName>
    <definedName name="_2_5" localSheetId="5">#REF!</definedName>
    <definedName name="_2_5" localSheetId="6">#REF!</definedName>
    <definedName name="_2_5" localSheetId="7">#REF!</definedName>
    <definedName name="_2_5" localSheetId="8">#REF!</definedName>
    <definedName name="_2_5" localSheetId="9">#REF!</definedName>
    <definedName name="_2_5" localSheetId="10">#REF!</definedName>
    <definedName name="_2_5" localSheetId="11">#REF!</definedName>
    <definedName name="_2_5" localSheetId="12">#REF!</definedName>
    <definedName name="_2_5" localSheetId="13">#REF!</definedName>
    <definedName name="_2_5" localSheetId="14">#REF!</definedName>
    <definedName name="_2_5" localSheetId="15">#REF!</definedName>
    <definedName name="_2_5" localSheetId="16">#REF!</definedName>
    <definedName name="_2_5" localSheetId="17">#REF!</definedName>
    <definedName name="_2_5" localSheetId="18">#REF!</definedName>
    <definedName name="_2_5" localSheetId="19">#REF!</definedName>
    <definedName name="_2_5" localSheetId="20">#REF!</definedName>
    <definedName name="_2_5" localSheetId="21">#REF!</definedName>
    <definedName name="_2_5" localSheetId="27">#REF!</definedName>
    <definedName name="_2_5" localSheetId="28">#REF!</definedName>
    <definedName name="_2_5" localSheetId="29">#REF!</definedName>
    <definedName name="_2_5" localSheetId="30">#REF!</definedName>
    <definedName name="_2_5" localSheetId="31">#REF!</definedName>
    <definedName name="_2_5" localSheetId="32">#REF!</definedName>
    <definedName name="_2_5" localSheetId="33">#REF!</definedName>
    <definedName name="_2_5" localSheetId="34">#REF!</definedName>
    <definedName name="_2_5" localSheetId="35">#REF!</definedName>
    <definedName name="_2_5" localSheetId="36">#REF!</definedName>
    <definedName name="_2_5" localSheetId="45">#REF!</definedName>
    <definedName name="_2_5" localSheetId="46">#REF!</definedName>
    <definedName name="_2_5" localSheetId="47">#REF!</definedName>
    <definedName name="_2_5" localSheetId="48">#REF!</definedName>
    <definedName name="_2_5" localSheetId="49">#REF!</definedName>
    <definedName name="_2_5" localSheetId="50">#REF!</definedName>
    <definedName name="_2_5" localSheetId="51">#REF!</definedName>
    <definedName name="_2_5" localSheetId="52">#REF!</definedName>
    <definedName name="_2_5" localSheetId="53">#REF!</definedName>
    <definedName name="_2_5" localSheetId="37">#REF!</definedName>
    <definedName name="_2_5" localSheetId="54">#REF!</definedName>
    <definedName name="_2_5" localSheetId="38">#REF!</definedName>
    <definedName name="_2_5" localSheetId="39">#REF!</definedName>
    <definedName name="_2_5" localSheetId="40">#REF!</definedName>
    <definedName name="_2_5" localSheetId="41">#REF!</definedName>
    <definedName name="_2_5" localSheetId="42">#REF!</definedName>
    <definedName name="_2_5" localSheetId="43">#REF!</definedName>
    <definedName name="_2_5" localSheetId="44">#REF!</definedName>
    <definedName name="_2_5" localSheetId="55">#REF!</definedName>
    <definedName name="_2_5" localSheetId="59">#REF!</definedName>
    <definedName name="_2_5" localSheetId="56">#REF!</definedName>
    <definedName name="_2_5" localSheetId="57">#REF!</definedName>
    <definedName name="_2_5" localSheetId="58">#REF!</definedName>
    <definedName name="_2_5" localSheetId="60">#REF!</definedName>
    <definedName name="_2_5">#REF!</definedName>
    <definedName name="_2_60" localSheetId="2">#REF!</definedName>
    <definedName name="_2_60" localSheetId="3">#REF!</definedName>
    <definedName name="_2_60" localSheetId="4">#REF!</definedName>
    <definedName name="_2_60" localSheetId="5">#REF!</definedName>
    <definedName name="_2_60" localSheetId="6">#REF!</definedName>
    <definedName name="_2_60" localSheetId="7">#REF!</definedName>
    <definedName name="_2_60" localSheetId="8">#REF!</definedName>
    <definedName name="_2_60" localSheetId="9">#REF!</definedName>
    <definedName name="_2_60" localSheetId="10">#REF!</definedName>
    <definedName name="_2_60" localSheetId="11">#REF!</definedName>
    <definedName name="_2_60" localSheetId="12">#REF!</definedName>
    <definedName name="_2_60" localSheetId="13">#REF!</definedName>
    <definedName name="_2_60" localSheetId="14">#REF!</definedName>
    <definedName name="_2_60" localSheetId="15">#REF!</definedName>
    <definedName name="_2_60" localSheetId="16">#REF!</definedName>
    <definedName name="_2_60" localSheetId="17">#REF!</definedName>
    <definedName name="_2_60" localSheetId="18">#REF!</definedName>
    <definedName name="_2_60" localSheetId="19">#REF!</definedName>
    <definedName name="_2_60" localSheetId="20">#REF!</definedName>
    <definedName name="_2_60" localSheetId="21">#REF!</definedName>
    <definedName name="_2_60" localSheetId="27">#REF!</definedName>
    <definedName name="_2_60" localSheetId="28">#REF!</definedName>
    <definedName name="_2_60" localSheetId="29">#REF!</definedName>
    <definedName name="_2_60" localSheetId="30">#REF!</definedName>
    <definedName name="_2_60" localSheetId="31">#REF!</definedName>
    <definedName name="_2_60" localSheetId="32">#REF!</definedName>
    <definedName name="_2_60" localSheetId="33">#REF!</definedName>
    <definedName name="_2_60" localSheetId="34">#REF!</definedName>
    <definedName name="_2_60" localSheetId="35">#REF!</definedName>
    <definedName name="_2_60" localSheetId="36">#REF!</definedName>
    <definedName name="_2_60" localSheetId="45">#REF!</definedName>
    <definedName name="_2_60" localSheetId="46">#REF!</definedName>
    <definedName name="_2_60" localSheetId="47">#REF!</definedName>
    <definedName name="_2_60" localSheetId="48">#REF!</definedName>
    <definedName name="_2_60" localSheetId="49">#REF!</definedName>
    <definedName name="_2_60" localSheetId="50">#REF!</definedName>
    <definedName name="_2_60" localSheetId="51">#REF!</definedName>
    <definedName name="_2_60" localSheetId="52">#REF!</definedName>
    <definedName name="_2_60" localSheetId="53">#REF!</definedName>
    <definedName name="_2_60" localSheetId="37">#REF!</definedName>
    <definedName name="_2_60" localSheetId="54">#REF!</definedName>
    <definedName name="_2_60" localSheetId="38">#REF!</definedName>
    <definedName name="_2_60" localSheetId="39">#REF!</definedName>
    <definedName name="_2_60" localSheetId="40">#REF!</definedName>
    <definedName name="_2_60" localSheetId="41">#REF!</definedName>
    <definedName name="_2_60" localSheetId="42">#REF!</definedName>
    <definedName name="_2_60" localSheetId="43">#REF!</definedName>
    <definedName name="_2_60" localSheetId="44">#REF!</definedName>
    <definedName name="_2_60" localSheetId="55">#REF!</definedName>
    <definedName name="_2_60" localSheetId="59">#REF!</definedName>
    <definedName name="_2_60" localSheetId="56">#REF!</definedName>
    <definedName name="_2_60" localSheetId="57">#REF!</definedName>
    <definedName name="_2_60" localSheetId="58">#REF!</definedName>
    <definedName name="_2_60" localSheetId="60">#REF!</definedName>
    <definedName name="_2_60">#REF!</definedName>
    <definedName name="_2_61" localSheetId="2">#REF!</definedName>
    <definedName name="_2_61" localSheetId="3">#REF!</definedName>
    <definedName name="_2_61" localSheetId="4">#REF!</definedName>
    <definedName name="_2_61" localSheetId="5">#REF!</definedName>
    <definedName name="_2_61" localSheetId="6">#REF!</definedName>
    <definedName name="_2_61" localSheetId="7">#REF!</definedName>
    <definedName name="_2_61" localSheetId="8">#REF!</definedName>
    <definedName name="_2_61" localSheetId="9">#REF!</definedName>
    <definedName name="_2_61" localSheetId="10">#REF!</definedName>
    <definedName name="_2_61" localSheetId="11">#REF!</definedName>
    <definedName name="_2_61" localSheetId="12">#REF!</definedName>
    <definedName name="_2_61" localSheetId="13">#REF!</definedName>
    <definedName name="_2_61" localSheetId="14">#REF!</definedName>
    <definedName name="_2_61" localSheetId="15">#REF!</definedName>
    <definedName name="_2_61" localSheetId="16">#REF!</definedName>
    <definedName name="_2_61" localSheetId="17">#REF!</definedName>
    <definedName name="_2_61" localSheetId="18">#REF!</definedName>
    <definedName name="_2_61" localSheetId="19">#REF!</definedName>
    <definedName name="_2_61" localSheetId="20">#REF!</definedName>
    <definedName name="_2_61" localSheetId="21">#REF!</definedName>
    <definedName name="_2_61" localSheetId="27">#REF!</definedName>
    <definedName name="_2_61" localSheetId="28">#REF!</definedName>
    <definedName name="_2_61" localSheetId="29">#REF!</definedName>
    <definedName name="_2_61" localSheetId="30">#REF!</definedName>
    <definedName name="_2_61" localSheetId="31">#REF!</definedName>
    <definedName name="_2_61" localSheetId="32">#REF!</definedName>
    <definedName name="_2_61" localSheetId="33">#REF!</definedName>
    <definedName name="_2_61" localSheetId="34">#REF!</definedName>
    <definedName name="_2_61" localSheetId="35">#REF!</definedName>
    <definedName name="_2_61" localSheetId="36">#REF!</definedName>
    <definedName name="_2_61" localSheetId="45">#REF!</definedName>
    <definedName name="_2_61" localSheetId="46">#REF!</definedName>
    <definedName name="_2_61" localSheetId="47">#REF!</definedName>
    <definedName name="_2_61" localSheetId="48">#REF!</definedName>
    <definedName name="_2_61" localSheetId="49">#REF!</definedName>
    <definedName name="_2_61" localSheetId="50">#REF!</definedName>
    <definedName name="_2_61" localSheetId="51">#REF!</definedName>
    <definedName name="_2_61" localSheetId="52">#REF!</definedName>
    <definedName name="_2_61" localSheetId="53">#REF!</definedName>
    <definedName name="_2_61" localSheetId="37">#REF!</definedName>
    <definedName name="_2_61" localSheetId="54">#REF!</definedName>
    <definedName name="_2_61" localSheetId="38">#REF!</definedName>
    <definedName name="_2_61" localSheetId="39">#REF!</definedName>
    <definedName name="_2_61" localSheetId="40">#REF!</definedName>
    <definedName name="_2_61" localSheetId="41">#REF!</definedName>
    <definedName name="_2_61" localSheetId="42">#REF!</definedName>
    <definedName name="_2_61" localSheetId="43">#REF!</definedName>
    <definedName name="_2_61" localSheetId="44">#REF!</definedName>
    <definedName name="_2_61" localSheetId="55">#REF!</definedName>
    <definedName name="_2_61" localSheetId="59">#REF!</definedName>
    <definedName name="_2_61" localSheetId="56">#REF!</definedName>
    <definedName name="_2_61" localSheetId="57">#REF!</definedName>
    <definedName name="_2_61" localSheetId="58">#REF!</definedName>
    <definedName name="_2_61" localSheetId="60">#REF!</definedName>
    <definedName name="_2_61">#REF!</definedName>
    <definedName name="_2_64" localSheetId="2">#REF!</definedName>
    <definedName name="_2_64" localSheetId="3">#REF!</definedName>
    <definedName name="_2_64" localSheetId="4">#REF!</definedName>
    <definedName name="_2_64" localSheetId="5">#REF!</definedName>
    <definedName name="_2_64" localSheetId="6">#REF!</definedName>
    <definedName name="_2_64" localSheetId="7">#REF!</definedName>
    <definedName name="_2_64" localSheetId="8">#REF!</definedName>
    <definedName name="_2_64" localSheetId="9">#REF!</definedName>
    <definedName name="_2_64" localSheetId="10">#REF!</definedName>
    <definedName name="_2_64" localSheetId="11">#REF!</definedName>
    <definedName name="_2_64" localSheetId="12">#REF!</definedName>
    <definedName name="_2_64" localSheetId="13">#REF!</definedName>
    <definedName name="_2_64" localSheetId="14">#REF!</definedName>
    <definedName name="_2_64" localSheetId="15">#REF!</definedName>
    <definedName name="_2_64" localSheetId="16">#REF!</definedName>
    <definedName name="_2_64" localSheetId="17">#REF!</definedName>
    <definedName name="_2_64" localSheetId="18">#REF!</definedName>
    <definedName name="_2_64" localSheetId="19">#REF!</definedName>
    <definedName name="_2_64" localSheetId="20">#REF!</definedName>
    <definedName name="_2_64" localSheetId="21">#REF!</definedName>
    <definedName name="_2_64" localSheetId="27">#REF!</definedName>
    <definedName name="_2_64" localSheetId="28">#REF!</definedName>
    <definedName name="_2_64" localSheetId="29">#REF!</definedName>
    <definedName name="_2_64" localSheetId="30">#REF!</definedName>
    <definedName name="_2_64" localSheetId="31">#REF!</definedName>
    <definedName name="_2_64" localSheetId="32">#REF!</definedName>
    <definedName name="_2_64" localSheetId="33">#REF!</definedName>
    <definedName name="_2_64" localSheetId="34">#REF!</definedName>
    <definedName name="_2_64" localSheetId="35">#REF!</definedName>
    <definedName name="_2_64" localSheetId="36">#REF!</definedName>
    <definedName name="_2_64" localSheetId="45">#REF!</definedName>
    <definedName name="_2_64" localSheetId="46">#REF!</definedName>
    <definedName name="_2_64" localSheetId="47">#REF!</definedName>
    <definedName name="_2_64" localSheetId="48">#REF!</definedName>
    <definedName name="_2_64" localSheetId="49">#REF!</definedName>
    <definedName name="_2_64" localSheetId="50">#REF!</definedName>
    <definedName name="_2_64" localSheetId="51">#REF!</definedName>
    <definedName name="_2_64" localSheetId="52">#REF!</definedName>
    <definedName name="_2_64" localSheetId="53">#REF!</definedName>
    <definedName name="_2_64" localSheetId="37">#REF!</definedName>
    <definedName name="_2_64" localSheetId="54">#REF!</definedName>
    <definedName name="_2_64" localSheetId="38">#REF!</definedName>
    <definedName name="_2_64" localSheetId="39">#REF!</definedName>
    <definedName name="_2_64" localSheetId="40">#REF!</definedName>
    <definedName name="_2_64" localSheetId="41">#REF!</definedName>
    <definedName name="_2_64" localSheetId="42">#REF!</definedName>
    <definedName name="_2_64" localSheetId="43">#REF!</definedName>
    <definedName name="_2_64" localSheetId="44">#REF!</definedName>
    <definedName name="_2_64" localSheetId="55">#REF!</definedName>
    <definedName name="_2_64" localSheetId="59">#REF!</definedName>
    <definedName name="_2_64" localSheetId="56">#REF!</definedName>
    <definedName name="_2_64" localSheetId="57">#REF!</definedName>
    <definedName name="_2_64" localSheetId="58">#REF!</definedName>
    <definedName name="_2_64" localSheetId="60">#REF!</definedName>
    <definedName name="_2_64">#REF!</definedName>
    <definedName name="_2_65" localSheetId="2">#REF!</definedName>
    <definedName name="_2_65" localSheetId="3">#REF!</definedName>
    <definedName name="_2_65" localSheetId="4">#REF!</definedName>
    <definedName name="_2_65" localSheetId="5">#REF!</definedName>
    <definedName name="_2_65" localSheetId="6">#REF!</definedName>
    <definedName name="_2_65" localSheetId="7">#REF!</definedName>
    <definedName name="_2_65" localSheetId="8">#REF!</definedName>
    <definedName name="_2_65" localSheetId="9">#REF!</definedName>
    <definedName name="_2_65" localSheetId="10">#REF!</definedName>
    <definedName name="_2_65" localSheetId="11">#REF!</definedName>
    <definedName name="_2_65" localSheetId="12">#REF!</definedName>
    <definedName name="_2_65" localSheetId="13">#REF!</definedName>
    <definedName name="_2_65" localSheetId="14">#REF!</definedName>
    <definedName name="_2_65" localSheetId="15">#REF!</definedName>
    <definedName name="_2_65" localSheetId="16">#REF!</definedName>
    <definedName name="_2_65" localSheetId="17">#REF!</definedName>
    <definedName name="_2_65" localSheetId="18">#REF!</definedName>
    <definedName name="_2_65" localSheetId="19">#REF!</definedName>
    <definedName name="_2_65" localSheetId="20">#REF!</definedName>
    <definedName name="_2_65" localSheetId="21">#REF!</definedName>
    <definedName name="_2_65" localSheetId="27">#REF!</definedName>
    <definedName name="_2_65" localSheetId="28">#REF!</definedName>
    <definedName name="_2_65" localSheetId="29">#REF!</definedName>
    <definedName name="_2_65" localSheetId="30">#REF!</definedName>
    <definedName name="_2_65" localSheetId="31">#REF!</definedName>
    <definedName name="_2_65" localSheetId="32">#REF!</definedName>
    <definedName name="_2_65" localSheetId="33">#REF!</definedName>
    <definedName name="_2_65" localSheetId="34">#REF!</definedName>
    <definedName name="_2_65" localSheetId="35">#REF!</definedName>
    <definedName name="_2_65" localSheetId="36">#REF!</definedName>
    <definedName name="_2_65" localSheetId="45">#REF!</definedName>
    <definedName name="_2_65" localSheetId="46">#REF!</definedName>
    <definedName name="_2_65" localSheetId="47">#REF!</definedName>
    <definedName name="_2_65" localSheetId="48">#REF!</definedName>
    <definedName name="_2_65" localSheetId="49">#REF!</definedName>
    <definedName name="_2_65" localSheetId="50">#REF!</definedName>
    <definedName name="_2_65" localSheetId="51">#REF!</definedName>
    <definedName name="_2_65" localSheetId="52">#REF!</definedName>
    <definedName name="_2_65" localSheetId="53">#REF!</definedName>
    <definedName name="_2_65" localSheetId="37">#REF!</definedName>
    <definedName name="_2_65" localSheetId="54">#REF!</definedName>
    <definedName name="_2_65" localSheetId="38">#REF!</definedName>
    <definedName name="_2_65" localSheetId="39">#REF!</definedName>
    <definedName name="_2_65" localSheetId="40">#REF!</definedName>
    <definedName name="_2_65" localSheetId="41">#REF!</definedName>
    <definedName name="_2_65" localSheetId="42">#REF!</definedName>
    <definedName name="_2_65" localSheetId="43">#REF!</definedName>
    <definedName name="_2_65" localSheetId="44">#REF!</definedName>
    <definedName name="_2_65" localSheetId="55">#REF!</definedName>
    <definedName name="_2_65" localSheetId="59">#REF!</definedName>
    <definedName name="_2_65" localSheetId="56">#REF!</definedName>
    <definedName name="_2_65" localSheetId="57">#REF!</definedName>
    <definedName name="_2_65" localSheetId="58">#REF!</definedName>
    <definedName name="_2_65" localSheetId="60">#REF!</definedName>
    <definedName name="_2_65">#REF!</definedName>
    <definedName name="_2_66" localSheetId="2">'[1]AUX Dosaje Hormigón'!#REF!</definedName>
    <definedName name="_2_66" localSheetId="3">'[1]AUX Dosaje Hormigón'!#REF!</definedName>
    <definedName name="_2_66" localSheetId="4">'[1]AUX Dosaje Hormigón'!#REF!</definedName>
    <definedName name="_2_66" localSheetId="5">'[1]AUX Dosaje Hormigón'!#REF!</definedName>
    <definedName name="_2_66" localSheetId="6">'[1]AUX Dosaje Hormigón'!#REF!</definedName>
    <definedName name="_2_66" localSheetId="7">'[1]AUX Dosaje Hormigón'!#REF!</definedName>
    <definedName name="_2_66" localSheetId="8">'[1]AUX Dosaje Hormigón'!#REF!</definedName>
    <definedName name="_2_66" localSheetId="9">'[1]AUX Dosaje Hormigón'!#REF!</definedName>
    <definedName name="_2_66" localSheetId="10">'[1]AUX Dosaje Hormigón'!#REF!</definedName>
    <definedName name="_2_66" localSheetId="11">'[1]AUX Dosaje Hormigón'!#REF!</definedName>
    <definedName name="_2_66" localSheetId="12">'[1]AUX Dosaje Hormigón'!#REF!</definedName>
    <definedName name="_2_66" localSheetId="13">'[1]AUX Dosaje Hormigón'!#REF!</definedName>
    <definedName name="_2_66" localSheetId="14">'[1]AUX Dosaje Hormigón'!#REF!</definedName>
    <definedName name="_2_66" localSheetId="15">'[1]AUX Dosaje Hormigón'!#REF!</definedName>
    <definedName name="_2_66" localSheetId="16">'[1]AUX Dosaje Hormigón'!#REF!</definedName>
    <definedName name="_2_66" localSheetId="17">'[1]AUX Dosaje Hormigón'!#REF!</definedName>
    <definedName name="_2_66" localSheetId="18">'[1]AUX Dosaje Hormigón'!#REF!</definedName>
    <definedName name="_2_66" localSheetId="19">'[1]AUX Dosaje Hormigón'!#REF!</definedName>
    <definedName name="_2_66" localSheetId="20">'[1]AUX Dosaje Hormigón'!#REF!</definedName>
    <definedName name="_2_66" localSheetId="21">'[1]AUX Dosaje Hormigón'!#REF!</definedName>
    <definedName name="_2_66" localSheetId="27">'[1]AUX Dosaje Hormigón'!#REF!</definedName>
    <definedName name="_2_66" localSheetId="28">'[1]AUX Dosaje Hormigón'!#REF!</definedName>
    <definedName name="_2_66" localSheetId="29">'[1]AUX Dosaje Hormigón'!#REF!</definedName>
    <definedName name="_2_66" localSheetId="30">'[1]AUX Dosaje Hormigón'!#REF!</definedName>
    <definedName name="_2_66" localSheetId="31">'[1]AUX Dosaje Hormigón'!#REF!</definedName>
    <definedName name="_2_66" localSheetId="32">'[1]AUX Dosaje Hormigón'!#REF!</definedName>
    <definedName name="_2_66" localSheetId="33">'[1]AUX Dosaje Hormigón'!#REF!</definedName>
    <definedName name="_2_66" localSheetId="34">'[1]AUX Dosaje Hormigón'!#REF!</definedName>
    <definedName name="_2_66" localSheetId="35">'[1]AUX Dosaje Hormigón'!#REF!</definedName>
    <definedName name="_2_66" localSheetId="36">'[1]AUX Dosaje Hormigón'!#REF!</definedName>
    <definedName name="_2_66" localSheetId="45">'[1]AUX Dosaje Hormigón'!#REF!</definedName>
    <definedName name="_2_66" localSheetId="46">'[1]AUX Dosaje Hormigón'!#REF!</definedName>
    <definedName name="_2_66" localSheetId="47">'[1]AUX Dosaje Hormigón'!#REF!</definedName>
    <definedName name="_2_66" localSheetId="48">'[1]AUX Dosaje Hormigón'!#REF!</definedName>
    <definedName name="_2_66" localSheetId="49">'[1]AUX Dosaje Hormigón'!#REF!</definedName>
    <definedName name="_2_66" localSheetId="50">'[1]AUX Dosaje Hormigón'!#REF!</definedName>
    <definedName name="_2_66" localSheetId="51">'[1]AUX Dosaje Hormigón'!#REF!</definedName>
    <definedName name="_2_66" localSheetId="52">'[1]AUX Dosaje Hormigón'!#REF!</definedName>
    <definedName name="_2_66" localSheetId="53">'[1]AUX Dosaje Hormigón'!#REF!</definedName>
    <definedName name="_2_66" localSheetId="37">'[1]AUX Dosaje Hormigón'!#REF!</definedName>
    <definedName name="_2_66" localSheetId="54">'[1]AUX Dosaje Hormigón'!#REF!</definedName>
    <definedName name="_2_66" localSheetId="38">'[1]AUX Dosaje Hormigón'!#REF!</definedName>
    <definedName name="_2_66" localSheetId="39">'[1]AUX Dosaje Hormigón'!#REF!</definedName>
    <definedName name="_2_66" localSheetId="40">'[1]AUX Dosaje Hormigón'!#REF!</definedName>
    <definedName name="_2_66" localSheetId="41">'[1]AUX Dosaje Hormigón'!#REF!</definedName>
    <definedName name="_2_66" localSheetId="42">'[1]AUX Dosaje Hormigón'!#REF!</definedName>
    <definedName name="_2_66" localSheetId="43">'[1]AUX Dosaje Hormigón'!#REF!</definedName>
    <definedName name="_2_66" localSheetId="44">'[1]AUX Dosaje Hormigón'!#REF!</definedName>
    <definedName name="_2_66" localSheetId="55">'[1]AUX Dosaje Hormigón'!#REF!</definedName>
    <definedName name="_2_66" localSheetId="59">'[1]AUX Dosaje Hormigón'!#REF!</definedName>
    <definedName name="_2_66" localSheetId="56">'[1]AUX Dosaje Hormigón'!#REF!</definedName>
    <definedName name="_2_66" localSheetId="57">'[1]AUX Dosaje Hormigón'!#REF!</definedName>
    <definedName name="_2_66" localSheetId="58">'[1]AUX Dosaje Hormigón'!#REF!</definedName>
    <definedName name="_2_66" localSheetId="60">'[1]AUX Dosaje Hormigón'!#REF!</definedName>
    <definedName name="_2_66">'[1]AUX Dosaje Hormigón'!#REF!</definedName>
    <definedName name="_2_67" localSheetId="2">'[1]AUX Ejecución Hormigón'!#REF!</definedName>
    <definedName name="_2_67" localSheetId="3">'[1]AUX Ejecución Hormigón'!#REF!</definedName>
    <definedName name="_2_67" localSheetId="4">'[1]AUX Ejecución Hormigón'!#REF!</definedName>
    <definedName name="_2_67" localSheetId="5">'[1]AUX Ejecución Hormigón'!#REF!</definedName>
    <definedName name="_2_67" localSheetId="6">'[1]AUX Ejecución Hormigón'!#REF!</definedName>
    <definedName name="_2_67" localSheetId="7">'[1]AUX Ejecución Hormigón'!#REF!</definedName>
    <definedName name="_2_67" localSheetId="8">'[1]AUX Ejecución Hormigón'!#REF!</definedName>
    <definedName name="_2_67" localSheetId="9">'[1]AUX Ejecución Hormigón'!#REF!</definedName>
    <definedName name="_2_67" localSheetId="10">'[1]AUX Ejecución Hormigón'!#REF!</definedName>
    <definedName name="_2_67" localSheetId="11">'[1]AUX Ejecución Hormigón'!#REF!</definedName>
    <definedName name="_2_67" localSheetId="12">'[1]AUX Ejecución Hormigón'!#REF!</definedName>
    <definedName name="_2_67" localSheetId="13">'[1]AUX Ejecución Hormigón'!#REF!</definedName>
    <definedName name="_2_67" localSheetId="14">'[1]AUX Ejecución Hormigón'!#REF!</definedName>
    <definedName name="_2_67" localSheetId="15">'[1]AUX Ejecución Hormigón'!#REF!</definedName>
    <definedName name="_2_67" localSheetId="16">'[1]AUX Ejecución Hormigón'!#REF!</definedName>
    <definedName name="_2_67" localSheetId="17">'[1]AUX Ejecución Hormigón'!#REF!</definedName>
    <definedName name="_2_67" localSheetId="18">'[1]AUX Ejecución Hormigón'!#REF!</definedName>
    <definedName name="_2_67" localSheetId="19">'[1]AUX Ejecución Hormigón'!#REF!</definedName>
    <definedName name="_2_67" localSheetId="20">'[1]AUX Ejecución Hormigón'!#REF!</definedName>
    <definedName name="_2_67" localSheetId="21">'[1]AUX Ejecución Hormigón'!#REF!</definedName>
    <definedName name="_2_67" localSheetId="27">'[1]AUX Ejecución Hormigón'!#REF!</definedName>
    <definedName name="_2_67" localSheetId="28">'[1]AUX Ejecución Hormigón'!#REF!</definedName>
    <definedName name="_2_67" localSheetId="29">'[1]AUX Ejecución Hormigón'!#REF!</definedName>
    <definedName name="_2_67" localSheetId="30">'[1]AUX Ejecución Hormigón'!#REF!</definedName>
    <definedName name="_2_67" localSheetId="31">'[1]AUX Ejecución Hormigón'!#REF!</definedName>
    <definedName name="_2_67" localSheetId="32">'[1]AUX Ejecución Hormigón'!#REF!</definedName>
    <definedName name="_2_67" localSheetId="33">'[1]AUX Ejecución Hormigón'!#REF!</definedName>
    <definedName name="_2_67" localSheetId="34">'[1]AUX Ejecución Hormigón'!#REF!</definedName>
    <definedName name="_2_67" localSheetId="35">'[1]AUX Ejecución Hormigón'!#REF!</definedName>
    <definedName name="_2_67" localSheetId="36">'[1]AUX Ejecución Hormigón'!#REF!</definedName>
    <definedName name="_2_67" localSheetId="45">'[1]AUX Ejecución Hormigón'!#REF!</definedName>
    <definedName name="_2_67" localSheetId="46">'[1]AUX Ejecución Hormigón'!#REF!</definedName>
    <definedName name="_2_67" localSheetId="47">'[1]AUX Ejecución Hormigón'!#REF!</definedName>
    <definedName name="_2_67" localSheetId="48">'[1]AUX Ejecución Hormigón'!#REF!</definedName>
    <definedName name="_2_67" localSheetId="49">'[1]AUX Ejecución Hormigón'!#REF!</definedName>
    <definedName name="_2_67" localSheetId="50">'[1]AUX Ejecución Hormigón'!#REF!</definedName>
    <definedName name="_2_67" localSheetId="51">'[1]AUX Ejecución Hormigón'!#REF!</definedName>
    <definedName name="_2_67" localSheetId="52">'[1]AUX Ejecución Hormigón'!#REF!</definedName>
    <definedName name="_2_67" localSheetId="53">'[1]AUX Ejecución Hormigón'!#REF!</definedName>
    <definedName name="_2_67" localSheetId="37">'[1]AUX Ejecución Hormigón'!#REF!</definedName>
    <definedName name="_2_67" localSheetId="54">'[1]AUX Ejecución Hormigón'!#REF!</definedName>
    <definedName name="_2_67" localSheetId="38">'[1]AUX Ejecución Hormigón'!#REF!</definedName>
    <definedName name="_2_67" localSheetId="39">'[1]AUX Ejecución Hormigón'!#REF!</definedName>
    <definedName name="_2_67" localSheetId="40">'[1]AUX Ejecución Hormigón'!#REF!</definedName>
    <definedName name="_2_67" localSheetId="41">'[1]AUX Ejecución Hormigón'!#REF!</definedName>
    <definedName name="_2_67" localSheetId="42">'[1]AUX Ejecución Hormigón'!#REF!</definedName>
    <definedName name="_2_67" localSheetId="43">'[1]AUX Ejecución Hormigón'!#REF!</definedName>
    <definedName name="_2_67" localSheetId="44">'[1]AUX Ejecución Hormigón'!#REF!</definedName>
    <definedName name="_2_67" localSheetId="55">'[1]AUX Ejecución Hormigón'!#REF!</definedName>
    <definedName name="_2_67" localSheetId="59">'[1]AUX Ejecución Hormigón'!#REF!</definedName>
    <definedName name="_2_67" localSheetId="56">'[1]AUX Ejecución Hormigón'!#REF!</definedName>
    <definedName name="_2_67" localSheetId="57">'[1]AUX Ejecución Hormigón'!#REF!</definedName>
    <definedName name="_2_67" localSheetId="58">'[1]AUX Ejecución Hormigón'!#REF!</definedName>
    <definedName name="_2_67" localSheetId="60">'[1]AUX Ejecución Hormigón'!#REF!</definedName>
    <definedName name="_2_67">'[1]AUX Ejecución Hormigón'!#REF!</definedName>
    <definedName name="_2_7" localSheetId="2">#REF!</definedName>
    <definedName name="_2_7" localSheetId="3">#REF!</definedName>
    <definedName name="_2_7" localSheetId="4">#REF!</definedName>
    <definedName name="_2_7" localSheetId="5">#REF!</definedName>
    <definedName name="_2_7" localSheetId="6">#REF!</definedName>
    <definedName name="_2_7" localSheetId="7">#REF!</definedName>
    <definedName name="_2_7" localSheetId="8">#REF!</definedName>
    <definedName name="_2_7" localSheetId="9">#REF!</definedName>
    <definedName name="_2_7" localSheetId="10">#REF!</definedName>
    <definedName name="_2_7" localSheetId="11">#REF!</definedName>
    <definedName name="_2_7" localSheetId="12">#REF!</definedName>
    <definedName name="_2_7" localSheetId="13">#REF!</definedName>
    <definedName name="_2_7" localSheetId="14">#REF!</definedName>
    <definedName name="_2_7" localSheetId="15">#REF!</definedName>
    <definedName name="_2_7" localSheetId="16">#REF!</definedName>
    <definedName name="_2_7" localSheetId="17">#REF!</definedName>
    <definedName name="_2_7" localSheetId="18">#REF!</definedName>
    <definedName name="_2_7" localSheetId="19">#REF!</definedName>
    <definedName name="_2_7" localSheetId="20">#REF!</definedName>
    <definedName name="_2_7" localSheetId="21">#REF!</definedName>
    <definedName name="_2_7" localSheetId="27">#REF!</definedName>
    <definedName name="_2_7" localSheetId="28">#REF!</definedName>
    <definedName name="_2_7" localSheetId="29">#REF!</definedName>
    <definedName name="_2_7" localSheetId="30">#REF!</definedName>
    <definedName name="_2_7" localSheetId="31">#REF!</definedName>
    <definedName name="_2_7" localSheetId="32">#REF!</definedName>
    <definedName name="_2_7" localSheetId="33">#REF!</definedName>
    <definedName name="_2_7" localSheetId="34">#REF!</definedName>
    <definedName name="_2_7" localSheetId="35">#REF!</definedName>
    <definedName name="_2_7" localSheetId="36">#REF!</definedName>
    <definedName name="_2_7" localSheetId="45">#REF!</definedName>
    <definedName name="_2_7" localSheetId="46">#REF!</definedName>
    <definedName name="_2_7" localSheetId="47">#REF!</definedName>
    <definedName name="_2_7" localSheetId="48">#REF!</definedName>
    <definedName name="_2_7" localSheetId="49">#REF!</definedName>
    <definedName name="_2_7" localSheetId="50">#REF!</definedName>
    <definedName name="_2_7" localSheetId="51">#REF!</definedName>
    <definedName name="_2_7" localSheetId="52">#REF!</definedName>
    <definedName name="_2_7" localSheetId="53">#REF!</definedName>
    <definedName name="_2_7" localSheetId="37">#REF!</definedName>
    <definedName name="_2_7" localSheetId="54">#REF!</definedName>
    <definedName name="_2_7" localSheetId="38">#REF!</definedName>
    <definedName name="_2_7" localSheetId="39">#REF!</definedName>
    <definedName name="_2_7" localSheetId="40">#REF!</definedName>
    <definedName name="_2_7" localSheetId="41">#REF!</definedName>
    <definedName name="_2_7" localSheetId="42">#REF!</definedName>
    <definedName name="_2_7" localSheetId="43">#REF!</definedName>
    <definedName name="_2_7" localSheetId="44">#REF!</definedName>
    <definedName name="_2_7" localSheetId="55">#REF!</definedName>
    <definedName name="_2_7" localSheetId="59">#REF!</definedName>
    <definedName name="_2_7" localSheetId="56">#REF!</definedName>
    <definedName name="_2_7" localSheetId="57">#REF!</definedName>
    <definedName name="_2_7" localSheetId="58">#REF!</definedName>
    <definedName name="_2_7" localSheetId="60">#REF!</definedName>
    <definedName name="_2_7">#REF!</definedName>
    <definedName name="_2_70" localSheetId="2">'[1]Aux ADN 420'!#REF!</definedName>
    <definedName name="_2_70" localSheetId="3">'[1]Aux ADN 420'!#REF!</definedName>
    <definedName name="_2_70" localSheetId="4">'[1]Aux ADN 420'!#REF!</definedName>
    <definedName name="_2_70" localSheetId="5">'[1]Aux ADN 420'!#REF!</definedName>
    <definedName name="_2_70" localSheetId="6">'[1]Aux ADN 420'!#REF!</definedName>
    <definedName name="_2_70" localSheetId="7">'[1]Aux ADN 420'!#REF!</definedName>
    <definedName name="_2_70" localSheetId="8">'[1]Aux ADN 420'!#REF!</definedName>
    <definedName name="_2_70" localSheetId="9">'[1]Aux ADN 420'!#REF!</definedName>
    <definedName name="_2_70" localSheetId="10">'[1]Aux ADN 420'!#REF!</definedName>
    <definedName name="_2_70" localSheetId="11">'[1]Aux ADN 420'!#REF!</definedName>
    <definedName name="_2_70" localSheetId="12">'[1]Aux ADN 420'!#REF!</definedName>
    <definedName name="_2_70" localSheetId="13">'[1]Aux ADN 420'!#REF!</definedName>
    <definedName name="_2_70" localSheetId="14">'[1]Aux ADN 420'!#REF!</definedName>
    <definedName name="_2_70" localSheetId="15">'[1]Aux ADN 420'!#REF!</definedName>
    <definedName name="_2_70" localSheetId="16">'[1]Aux ADN 420'!#REF!</definedName>
    <definedName name="_2_70" localSheetId="17">'[1]Aux ADN 420'!#REF!</definedName>
    <definedName name="_2_70" localSheetId="18">'[1]Aux ADN 420'!#REF!</definedName>
    <definedName name="_2_70" localSheetId="19">'[1]Aux ADN 420'!#REF!</definedName>
    <definedName name="_2_70" localSheetId="20">'[1]Aux ADN 420'!#REF!</definedName>
    <definedName name="_2_70" localSheetId="21">'[1]Aux ADN 420'!#REF!</definedName>
    <definedName name="_2_70" localSheetId="27">'[1]Aux ADN 420'!#REF!</definedName>
    <definedName name="_2_70" localSheetId="28">'[1]Aux ADN 420'!#REF!</definedName>
    <definedName name="_2_70" localSheetId="29">'[1]Aux ADN 420'!#REF!</definedName>
    <definedName name="_2_70" localSheetId="30">'[1]Aux ADN 420'!#REF!</definedName>
    <definedName name="_2_70" localSheetId="31">'[1]Aux ADN 420'!#REF!</definedName>
    <definedName name="_2_70" localSheetId="32">'[1]Aux ADN 420'!#REF!</definedName>
    <definedName name="_2_70" localSheetId="33">'[1]Aux ADN 420'!#REF!</definedName>
    <definedName name="_2_70" localSheetId="34">'[1]Aux ADN 420'!#REF!</definedName>
    <definedName name="_2_70" localSheetId="35">'[1]Aux ADN 420'!#REF!</definedName>
    <definedName name="_2_70" localSheetId="36">'[1]Aux ADN 420'!#REF!</definedName>
    <definedName name="_2_70" localSheetId="45">'[1]Aux ADN 420'!#REF!</definedName>
    <definedName name="_2_70" localSheetId="46">'[1]Aux ADN 420'!#REF!</definedName>
    <definedName name="_2_70" localSheetId="47">'[1]Aux ADN 420'!#REF!</definedName>
    <definedName name="_2_70" localSheetId="48">'[1]Aux ADN 420'!#REF!</definedName>
    <definedName name="_2_70" localSheetId="49">'[1]Aux ADN 420'!#REF!</definedName>
    <definedName name="_2_70" localSheetId="50">'[1]Aux ADN 420'!#REF!</definedName>
    <definedName name="_2_70" localSheetId="51">'[1]Aux ADN 420'!#REF!</definedName>
    <definedName name="_2_70" localSheetId="52">'[1]Aux ADN 420'!#REF!</definedName>
    <definedName name="_2_70" localSheetId="53">'[1]Aux ADN 420'!#REF!</definedName>
    <definedName name="_2_70" localSheetId="37">'[1]Aux ADN 420'!#REF!</definedName>
    <definedName name="_2_70" localSheetId="54">'[1]Aux ADN 420'!#REF!</definedName>
    <definedName name="_2_70" localSheetId="38">'[1]Aux ADN 420'!#REF!</definedName>
    <definedName name="_2_70" localSheetId="39">'[1]Aux ADN 420'!#REF!</definedName>
    <definedName name="_2_70" localSheetId="40">'[1]Aux ADN 420'!#REF!</definedName>
    <definedName name="_2_70" localSheetId="41">'[1]Aux ADN 420'!#REF!</definedName>
    <definedName name="_2_70" localSheetId="42">'[1]Aux ADN 420'!#REF!</definedName>
    <definedName name="_2_70" localSheetId="43">'[1]Aux ADN 420'!#REF!</definedName>
    <definedName name="_2_70" localSheetId="44">'[1]Aux ADN 420'!#REF!</definedName>
    <definedName name="_2_70" localSheetId="55">'[1]Aux ADN 420'!#REF!</definedName>
    <definedName name="_2_70" localSheetId="59">'[1]Aux ADN 420'!#REF!</definedName>
    <definedName name="_2_70" localSheetId="56">'[1]Aux ADN 420'!#REF!</definedName>
    <definedName name="_2_70" localSheetId="57">'[1]Aux ADN 420'!#REF!</definedName>
    <definedName name="_2_70" localSheetId="58">'[1]Aux ADN 420'!#REF!</definedName>
    <definedName name="_2_70" localSheetId="60">'[1]Aux ADN 420'!#REF!</definedName>
    <definedName name="_2_70">'[1]Aux ADN 420'!#REF!</definedName>
    <definedName name="_2_74" localSheetId="2">#REF!</definedName>
    <definedName name="_2_74" localSheetId="3">#REF!</definedName>
    <definedName name="_2_74" localSheetId="4">#REF!</definedName>
    <definedName name="_2_74" localSheetId="5">#REF!</definedName>
    <definedName name="_2_74" localSheetId="6">#REF!</definedName>
    <definedName name="_2_74" localSheetId="7">#REF!</definedName>
    <definedName name="_2_74" localSheetId="8">#REF!</definedName>
    <definedName name="_2_74" localSheetId="9">#REF!</definedName>
    <definedName name="_2_74" localSheetId="10">#REF!</definedName>
    <definedName name="_2_74" localSheetId="11">#REF!</definedName>
    <definedName name="_2_74" localSheetId="12">#REF!</definedName>
    <definedName name="_2_74" localSheetId="13">#REF!</definedName>
    <definedName name="_2_74" localSheetId="14">#REF!</definedName>
    <definedName name="_2_74" localSheetId="15">#REF!</definedName>
    <definedName name="_2_74" localSheetId="16">#REF!</definedName>
    <definedName name="_2_74" localSheetId="17">#REF!</definedName>
    <definedName name="_2_74" localSheetId="18">#REF!</definedName>
    <definedName name="_2_74" localSheetId="19">#REF!</definedName>
    <definedName name="_2_74" localSheetId="20">#REF!</definedName>
    <definedName name="_2_74" localSheetId="21">#REF!</definedName>
    <definedName name="_2_74" localSheetId="27">#REF!</definedName>
    <definedName name="_2_74" localSheetId="28">#REF!</definedName>
    <definedName name="_2_74" localSheetId="29">#REF!</definedName>
    <definedName name="_2_74" localSheetId="30">#REF!</definedName>
    <definedName name="_2_74" localSheetId="31">#REF!</definedName>
    <definedName name="_2_74" localSheetId="32">#REF!</definedName>
    <definedName name="_2_74" localSheetId="33">#REF!</definedName>
    <definedName name="_2_74" localSheetId="34">#REF!</definedName>
    <definedName name="_2_74" localSheetId="35">#REF!</definedName>
    <definedName name="_2_74" localSheetId="36">#REF!</definedName>
    <definedName name="_2_74" localSheetId="45">#REF!</definedName>
    <definedName name="_2_74" localSheetId="46">#REF!</definedName>
    <definedName name="_2_74" localSheetId="47">#REF!</definedName>
    <definedName name="_2_74" localSheetId="48">#REF!</definedName>
    <definedName name="_2_74" localSheetId="49">#REF!</definedName>
    <definedName name="_2_74" localSheetId="50">#REF!</definedName>
    <definedName name="_2_74" localSheetId="51">#REF!</definedName>
    <definedName name="_2_74" localSheetId="52">#REF!</definedName>
    <definedName name="_2_74" localSheetId="53">#REF!</definedName>
    <definedName name="_2_74" localSheetId="37">#REF!</definedName>
    <definedName name="_2_74" localSheetId="54">#REF!</definedName>
    <definedName name="_2_74" localSheetId="38">#REF!</definedName>
    <definedName name="_2_74" localSheetId="39">#REF!</definedName>
    <definedName name="_2_74" localSheetId="40">#REF!</definedName>
    <definedName name="_2_74" localSheetId="41">#REF!</definedName>
    <definedName name="_2_74" localSheetId="42">#REF!</definedName>
    <definedName name="_2_74" localSheetId="43">#REF!</definedName>
    <definedName name="_2_74" localSheetId="44">#REF!</definedName>
    <definedName name="_2_74" localSheetId="55">#REF!</definedName>
    <definedName name="_2_74" localSheetId="59">#REF!</definedName>
    <definedName name="_2_74" localSheetId="56">#REF!</definedName>
    <definedName name="_2_74" localSheetId="57">#REF!</definedName>
    <definedName name="_2_74" localSheetId="58">#REF!</definedName>
    <definedName name="_2_74" localSheetId="60">#REF!</definedName>
    <definedName name="_2_74">#REF!</definedName>
    <definedName name="_2_75" localSheetId="2">#REF!</definedName>
    <definedName name="_2_75" localSheetId="3">#REF!</definedName>
    <definedName name="_2_75" localSheetId="4">#REF!</definedName>
    <definedName name="_2_75" localSheetId="5">#REF!</definedName>
    <definedName name="_2_75" localSheetId="6">#REF!</definedName>
    <definedName name="_2_75" localSheetId="7">#REF!</definedName>
    <definedName name="_2_75" localSheetId="8">#REF!</definedName>
    <definedName name="_2_75" localSheetId="9">#REF!</definedName>
    <definedName name="_2_75" localSheetId="10">#REF!</definedName>
    <definedName name="_2_75" localSheetId="11">#REF!</definedName>
    <definedName name="_2_75" localSheetId="12">#REF!</definedName>
    <definedName name="_2_75" localSheetId="13">#REF!</definedName>
    <definedName name="_2_75" localSheetId="14">#REF!</definedName>
    <definedName name="_2_75" localSheetId="15">#REF!</definedName>
    <definedName name="_2_75" localSheetId="16">#REF!</definedName>
    <definedName name="_2_75" localSheetId="17">#REF!</definedName>
    <definedName name="_2_75" localSheetId="18">#REF!</definedName>
    <definedName name="_2_75" localSheetId="19">#REF!</definedName>
    <definedName name="_2_75" localSheetId="20">#REF!</definedName>
    <definedName name="_2_75" localSheetId="21">#REF!</definedName>
    <definedName name="_2_75" localSheetId="27">#REF!</definedName>
    <definedName name="_2_75" localSheetId="28">#REF!</definedName>
    <definedName name="_2_75" localSheetId="29">#REF!</definedName>
    <definedName name="_2_75" localSheetId="30">#REF!</definedName>
    <definedName name="_2_75" localSheetId="31">#REF!</definedName>
    <definedName name="_2_75" localSheetId="32">#REF!</definedName>
    <definedName name="_2_75" localSheetId="33">#REF!</definedName>
    <definedName name="_2_75" localSheetId="34">#REF!</definedName>
    <definedName name="_2_75" localSheetId="35">#REF!</definedName>
    <definedName name="_2_75" localSheetId="36">#REF!</definedName>
    <definedName name="_2_75" localSheetId="45">#REF!</definedName>
    <definedName name="_2_75" localSheetId="46">#REF!</definedName>
    <definedName name="_2_75" localSheetId="47">#REF!</definedName>
    <definedName name="_2_75" localSheetId="48">#REF!</definedName>
    <definedName name="_2_75" localSheetId="49">#REF!</definedName>
    <definedName name="_2_75" localSheetId="50">#REF!</definedName>
    <definedName name="_2_75" localSheetId="51">#REF!</definedName>
    <definedName name="_2_75" localSheetId="52">#REF!</definedName>
    <definedName name="_2_75" localSheetId="53">#REF!</definedName>
    <definedName name="_2_75" localSheetId="37">#REF!</definedName>
    <definedName name="_2_75" localSheetId="54">#REF!</definedName>
    <definedName name="_2_75" localSheetId="38">#REF!</definedName>
    <definedName name="_2_75" localSheetId="39">#REF!</definedName>
    <definedName name="_2_75" localSheetId="40">#REF!</definedName>
    <definedName name="_2_75" localSheetId="41">#REF!</definedName>
    <definedName name="_2_75" localSheetId="42">#REF!</definedName>
    <definedName name="_2_75" localSheetId="43">#REF!</definedName>
    <definedName name="_2_75" localSheetId="44">#REF!</definedName>
    <definedName name="_2_75" localSheetId="55">#REF!</definedName>
    <definedName name="_2_75" localSheetId="59">#REF!</definedName>
    <definedName name="_2_75" localSheetId="56">#REF!</definedName>
    <definedName name="_2_75" localSheetId="57">#REF!</definedName>
    <definedName name="_2_75" localSheetId="58">#REF!</definedName>
    <definedName name="_2_75" localSheetId="60">#REF!</definedName>
    <definedName name="_2_75">#REF!</definedName>
    <definedName name="_2_76" localSheetId="2">#REF!</definedName>
    <definedName name="_2_76" localSheetId="3">#REF!</definedName>
    <definedName name="_2_76" localSheetId="4">#REF!</definedName>
    <definedName name="_2_76" localSheetId="5">#REF!</definedName>
    <definedName name="_2_76" localSheetId="6">#REF!</definedName>
    <definedName name="_2_76" localSheetId="7">#REF!</definedName>
    <definedName name="_2_76" localSheetId="8">#REF!</definedName>
    <definedName name="_2_76" localSheetId="9">#REF!</definedName>
    <definedName name="_2_76" localSheetId="10">#REF!</definedName>
    <definedName name="_2_76" localSheetId="11">#REF!</definedName>
    <definedName name="_2_76" localSheetId="12">#REF!</definedName>
    <definedName name="_2_76" localSheetId="13">#REF!</definedName>
    <definedName name="_2_76" localSheetId="14">#REF!</definedName>
    <definedName name="_2_76" localSheetId="15">#REF!</definedName>
    <definedName name="_2_76" localSheetId="16">#REF!</definedName>
    <definedName name="_2_76" localSheetId="17">#REF!</definedName>
    <definedName name="_2_76" localSheetId="18">#REF!</definedName>
    <definedName name="_2_76" localSheetId="19">#REF!</definedName>
    <definedName name="_2_76" localSheetId="20">#REF!</definedName>
    <definedName name="_2_76" localSheetId="21">#REF!</definedName>
    <definedName name="_2_76" localSheetId="27">#REF!</definedName>
    <definedName name="_2_76" localSheetId="28">#REF!</definedName>
    <definedName name="_2_76" localSheetId="29">#REF!</definedName>
    <definedName name="_2_76" localSheetId="30">#REF!</definedName>
    <definedName name="_2_76" localSheetId="31">#REF!</definedName>
    <definedName name="_2_76" localSheetId="32">#REF!</definedName>
    <definedName name="_2_76" localSheetId="33">#REF!</definedName>
    <definedName name="_2_76" localSheetId="34">#REF!</definedName>
    <definedName name="_2_76" localSheetId="35">#REF!</definedName>
    <definedName name="_2_76" localSheetId="36">#REF!</definedName>
    <definedName name="_2_76" localSheetId="45">#REF!</definedName>
    <definedName name="_2_76" localSheetId="46">#REF!</definedName>
    <definedName name="_2_76" localSheetId="47">#REF!</definedName>
    <definedName name="_2_76" localSheetId="48">#REF!</definedName>
    <definedName name="_2_76" localSheetId="49">#REF!</definedName>
    <definedName name="_2_76" localSheetId="50">#REF!</definedName>
    <definedName name="_2_76" localSheetId="51">#REF!</definedName>
    <definedName name="_2_76" localSheetId="52">#REF!</definedName>
    <definedName name="_2_76" localSheetId="53">#REF!</definedName>
    <definedName name="_2_76" localSheetId="37">#REF!</definedName>
    <definedName name="_2_76" localSheetId="54">#REF!</definedName>
    <definedName name="_2_76" localSheetId="38">#REF!</definedName>
    <definedName name="_2_76" localSheetId="39">#REF!</definedName>
    <definedName name="_2_76" localSheetId="40">#REF!</definedName>
    <definedName name="_2_76" localSheetId="41">#REF!</definedName>
    <definedName name="_2_76" localSheetId="42">#REF!</definedName>
    <definedName name="_2_76" localSheetId="43">#REF!</definedName>
    <definedName name="_2_76" localSheetId="44">#REF!</definedName>
    <definedName name="_2_76" localSheetId="55">#REF!</definedName>
    <definedName name="_2_76" localSheetId="59">#REF!</definedName>
    <definedName name="_2_76" localSheetId="56">#REF!</definedName>
    <definedName name="_2_76" localSheetId="57">#REF!</definedName>
    <definedName name="_2_76" localSheetId="58">#REF!</definedName>
    <definedName name="_2_76" localSheetId="60">#REF!</definedName>
    <definedName name="_2_76">#REF!</definedName>
    <definedName name="_2_77" localSheetId="2">#REF!</definedName>
    <definedName name="_2_77" localSheetId="3">#REF!</definedName>
    <definedName name="_2_77" localSheetId="4">#REF!</definedName>
    <definedName name="_2_77" localSheetId="5">#REF!</definedName>
    <definedName name="_2_77" localSheetId="6">#REF!</definedName>
    <definedName name="_2_77" localSheetId="7">#REF!</definedName>
    <definedName name="_2_77" localSheetId="8">#REF!</definedName>
    <definedName name="_2_77" localSheetId="9">#REF!</definedName>
    <definedName name="_2_77" localSheetId="10">#REF!</definedName>
    <definedName name="_2_77" localSheetId="11">#REF!</definedName>
    <definedName name="_2_77" localSheetId="12">#REF!</definedName>
    <definedName name="_2_77" localSheetId="13">#REF!</definedName>
    <definedName name="_2_77" localSheetId="14">#REF!</definedName>
    <definedName name="_2_77" localSheetId="15">#REF!</definedName>
    <definedName name="_2_77" localSheetId="16">#REF!</definedName>
    <definedName name="_2_77" localSheetId="17">#REF!</definedName>
    <definedName name="_2_77" localSheetId="18">#REF!</definedName>
    <definedName name="_2_77" localSheetId="19">#REF!</definedName>
    <definedName name="_2_77" localSheetId="20">#REF!</definedName>
    <definedName name="_2_77" localSheetId="21">#REF!</definedName>
    <definedName name="_2_77" localSheetId="27">#REF!</definedName>
    <definedName name="_2_77" localSheetId="28">#REF!</definedName>
    <definedName name="_2_77" localSheetId="29">#REF!</definedName>
    <definedName name="_2_77" localSheetId="30">#REF!</definedName>
    <definedName name="_2_77" localSheetId="31">#REF!</definedName>
    <definedName name="_2_77" localSheetId="32">#REF!</definedName>
    <definedName name="_2_77" localSheetId="33">#REF!</definedName>
    <definedName name="_2_77" localSheetId="34">#REF!</definedName>
    <definedName name="_2_77" localSheetId="35">#REF!</definedName>
    <definedName name="_2_77" localSheetId="36">#REF!</definedName>
    <definedName name="_2_77" localSheetId="45">#REF!</definedName>
    <definedName name="_2_77" localSheetId="46">#REF!</definedName>
    <definedName name="_2_77" localSheetId="47">#REF!</definedName>
    <definedName name="_2_77" localSheetId="48">#REF!</definedName>
    <definedName name="_2_77" localSheetId="49">#REF!</definedName>
    <definedName name="_2_77" localSheetId="50">#REF!</definedName>
    <definedName name="_2_77" localSheetId="51">#REF!</definedName>
    <definedName name="_2_77" localSheetId="52">#REF!</definedName>
    <definedName name="_2_77" localSheetId="53">#REF!</definedName>
    <definedName name="_2_77" localSheetId="37">#REF!</definedName>
    <definedName name="_2_77" localSheetId="54">#REF!</definedName>
    <definedName name="_2_77" localSheetId="38">#REF!</definedName>
    <definedName name="_2_77" localSheetId="39">#REF!</definedName>
    <definedName name="_2_77" localSheetId="40">#REF!</definedName>
    <definedName name="_2_77" localSheetId="41">#REF!</definedName>
    <definedName name="_2_77" localSheetId="42">#REF!</definedName>
    <definedName name="_2_77" localSheetId="43">#REF!</definedName>
    <definedName name="_2_77" localSheetId="44">#REF!</definedName>
    <definedName name="_2_77" localSheetId="55">#REF!</definedName>
    <definedName name="_2_77" localSheetId="59">#REF!</definedName>
    <definedName name="_2_77" localSheetId="56">#REF!</definedName>
    <definedName name="_2_77" localSheetId="57">#REF!</definedName>
    <definedName name="_2_77" localSheetId="58">#REF!</definedName>
    <definedName name="_2_77" localSheetId="60">#REF!</definedName>
    <definedName name="_2_77">#REF!</definedName>
    <definedName name="_2_8" localSheetId="2">#REF!</definedName>
    <definedName name="_2_8" localSheetId="3">#REF!</definedName>
    <definedName name="_2_8" localSheetId="4">#REF!</definedName>
    <definedName name="_2_8" localSheetId="5">#REF!</definedName>
    <definedName name="_2_8" localSheetId="6">#REF!</definedName>
    <definedName name="_2_8" localSheetId="7">#REF!</definedName>
    <definedName name="_2_8" localSheetId="8">#REF!</definedName>
    <definedName name="_2_8" localSheetId="9">#REF!</definedName>
    <definedName name="_2_8" localSheetId="10">#REF!</definedName>
    <definedName name="_2_8" localSheetId="11">#REF!</definedName>
    <definedName name="_2_8" localSheetId="12">#REF!</definedName>
    <definedName name="_2_8" localSheetId="13">#REF!</definedName>
    <definedName name="_2_8" localSheetId="14">#REF!</definedName>
    <definedName name="_2_8" localSheetId="15">#REF!</definedName>
    <definedName name="_2_8" localSheetId="16">#REF!</definedName>
    <definedName name="_2_8" localSheetId="17">#REF!</definedName>
    <definedName name="_2_8" localSheetId="18">#REF!</definedName>
    <definedName name="_2_8" localSheetId="19">#REF!</definedName>
    <definedName name="_2_8" localSheetId="20">#REF!</definedName>
    <definedName name="_2_8" localSheetId="21">#REF!</definedName>
    <definedName name="_2_8" localSheetId="27">#REF!</definedName>
    <definedName name="_2_8" localSheetId="28">#REF!</definedName>
    <definedName name="_2_8" localSheetId="29">#REF!</definedName>
    <definedName name="_2_8" localSheetId="30">#REF!</definedName>
    <definedName name="_2_8" localSheetId="31">#REF!</definedName>
    <definedName name="_2_8" localSheetId="32">#REF!</definedName>
    <definedName name="_2_8" localSheetId="33">#REF!</definedName>
    <definedName name="_2_8" localSheetId="34">#REF!</definedName>
    <definedName name="_2_8" localSheetId="35">#REF!</definedName>
    <definedName name="_2_8" localSheetId="36">#REF!</definedName>
    <definedName name="_2_8" localSheetId="45">#REF!</definedName>
    <definedName name="_2_8" localSheetId="46">#REF!</definedName>
    <definedName name="_2_8" localSheetId="47">#REF!</definedName>
    <definedName name="_2_8" localSheetId="48">#REF!</definedName>
    <definedName name="_2_8" localSheetId="49">#REF!</definedName>
    <definedName name="_2_8" localSheetId="50">#REF!</definedName>
    <definedName name="_2_8" localSheetId="51">#REF!</definedName>
    <definedName name="_2_8" localSheetId="52">#REF!</definedName>
    <definedName name="_2_8" localSheetId="53">#REF!</definedName>
    <definedName name="_2_8" localSheetId="37">#REF!</definedName>
    <definedName name="_2_8" localSheetId="54">#REF!</definedName>
    <definedName name="_2_8" localSheetId="38">#REF!</definedName>
    <definedName name="_2_8" localSheetId="39">#REF!</definedName>
    <definedName name="_2_8" localSheetId="40">#REF!</definedName>
    <definedName name="_2_8" localSheetId="41">#REF!</definedName>
    <definedName name="_2_8" localSheetId="42">#REF!</definedName>
    <definedName name="_2_8" localSheetId="43">#REF!</definedName>
    <definedName name="_2_8" localSheetId="44">#REF!</definedName>
    <definedName name="_2_8" localSheetId="55">#REF!</definedName>
    <definedName name="_2_8" localSheetId="59">#REF!</definedName>
    <definedName name="_2_8" localSheetId="56">#REF!</definedName>
    <definedName name="_2_8" localSheetId="57">#REF!</definedName>
    <definedName name="_2_8" localSheetId="58">#REF!</definedName>
    <definedName name="_2_8" localSheetId="60">#REF!</definedName>
    <definedName name="_2_8">#REF!</definedName>
    <definedName name="_2_C_1" localSheetId="2">#REF!</definedName>
    <definedName name="_2_C_1" localSheetId="3">#REF!</definedName>
    <definedName name="_2_C_1" localSheetId="4">#REF!</definedName>
    <definedName name="_2_C_1" localSheetId="5">#REF!</definedName>
    <definedName name="_2_C_1" localSheetId="6">#REF!</definedName>
    <definedName name="_2_C_1" localSheetId="7">#REF!</definedName>
    <definedName name="_2_C_1" localSheetId="8">#REF!</definedName>
    <definedName name="_2_C_1" localSheetId="9">#REF!</definedName>
    <definedName name="_2_C_1" localSheetId="10">#REF!</definedName>
    <definedName name="_2_C_1" localSheetId="11">#REF!</definedName>
    <definedName name="_2_C_1" localSheetId="12">#REF!</definedName>
    <definedName name="_2_C_1" localSheetId="13">#REF!</definedName>
    <definedName name="_2_C_1" localSheetId="14">#REF!</definedName>
    <definedName name="_2_C_1" localSheetId="15">#REF!</definedName>
    <definedName name="_2_C_1" localSheetId="16">#REF!</definedName>
    <definedName name="_2_C_1" localSheetId="17">#REF!</definedName>
    <definedName name="_2_C_1" localSheetId="18">#REF!</definedName>
    <definedName name="_2_C_1" localSheetId="19">#REF!</definedName>
    <definedName name="_2_C_1" localSheetId="20">#REF!</definedName>
    <definedName name="_2_C_1" localSheetId="21">#REF!</definedName>
    <definedName name="_2_C_1" localSheetId="27">#REF!</definedName>
    <definedName name="_2_C_1" localSheetId="28">#REF!</definedName>
    <definedName name="_2_C_1" localSheetId="29">#REF!</definedName>
    <definedName name="_2_C_1" localSheetId="30">#REF!</definedName>
    <definedName name="_2_C_1" localSheetId="31">#REF!</definedName>
    <definedName name="_2_C_1" localSheetId="32">#REF!</definedName>
    <definedName name="_2_C_1" localSheetId="33">#REF!</definedName>
    <definedName name="_2_C_1" localSheetId="34">#REF!</definedName>
    <definedName name="_2_C_1" localSheetId="35">#REF!</definedName>
    <definedName name="_2_C_1" localSheetId="36">#REF!</definedName>
    <definedName name="_2_C_1" localSheetId="45">#REF!</definedName>
    <definedName name="_2_C_1" localSheetId="46">#REF!</definedName>
    <definedName name="_2_C_1" localSheetId="47">#REF!</definedName>
    <definedName name="_2_C_1" localSheetId="48">#REF!</definedName>
    <definedName name="_2_C_1" localSheetId="49">#REF!</definedName>
    <definedName name="_2_C_1" localSheetId="50">#REF!</definedName>
    <definedName name="_2_C_1" localSheetId="51">#REF!</definedName>
    <definedName name="_2_C_1" localSheetId="52">#REF!</definedName>
    <definedName name="_2_C_1" localSheetId="53">#REF!</definedName>
    <definedName name="_2_C_1" localSheetId="37">#REF!</definedName>
    <definedName name="_2_C_1" localSheetId="54">#REF!</definedName>
    <definedName name="_2_C_1" localSheetId="38">#REF!</definedName>
    <definedName name="_2_C_1" localSheetId="39">#REF!</definedName>
    <definedName name="_2_C_1" localSheetId="40">#REF!</definedName>
    <definedName name="_2_C_1" localSheetId="41">#REF!</definedName>
    <definedName name="_2_C_1" localSheetId="42">#REF!</definedName>
    <definedName name="_2_C_1" localSheetId="43">#REF!</definedName>
    <definedName name="_2_C_1" localSheetId="44">#REF!</definedName>
    <definedName name="_2_C_1" localSheetId="55">#REF!</definedName>
    <definedName name="_2_C_1" localSheetId="59">#REF!</definedName>
    <definedName name="_2_C_1" localSheetId="56">#REF!</definedName>
    <definedName name="_2_C_1" localSheetId="57">#REF!</definedName>
    <definedName name="_2_C_1" localSheetId="58">#REF!</definedName>
    <definedName name="_2_C_1" localSheetId="60">#REF!</definedName>
    <definedName name="_2_C_1">#REF!</definedName>
    <definedName name="_3__m_1" localSheetId="2">#REF!</definedName>
    <definedName name="_3__m_1" localSheetId="3">#REF!</definedName>
    <definedName name="_3__m_1" localSheetId="4">#REF!</definedName>
    <definedName name="_3__m_1" localSheetId="5">#REF!</definedName>
    <definedName name="_3__m_1" localSheetId="6">#REF!</definedName>
    <definedName name="_3__m_1" localSheetId="7">#REF!</definedName>
    <definedName name="_3__m_1" localSheetId="8">#REF!</definedName>
    <definedName name="_3__m_1" localSheetId="9">#REF!</definedName>
    <definedName name="_3__m_1" localSheetId="10">#REF!</definedName>
    <definedName name="_3__m_1" localSheetId="11">#REF!</definedName>
    <definedName name="_3__m_1" localSheetId="12">#REF!</definedName>
    <definedName name="_3__m_1" localSheetId="13">#REF!</definedName>
    <definedName name="_3__m_1" localSheetId="14">#REF!</definedName>
    <definedName name="_3__m_1" localSheetId="15">#REF!</definedName>
    <definedName name="_3__m_1" localSheetId="16">#REF!</definedName>
    <definedName name="_3__m_1" localSheetId="17">#REF!</definedName>
    <definedName name="_3__m_1" localSheetId="18">#REF!</definedName>
    <definedName name="_3__m_1" localSheetId="19">#REF!</definedName>
    <definedName name="_3__m_1" localSheetId="20">#REF!</definedName>
    <definedName name="_3__m_1" localSheetId="21">#REF!</definedName>
    <definedName name="_3__m_1" localSheetId="27">#REF!</definedName>
    <definedName name="_3__m_1" localSheetId="28">#REF!</definedName>
    <definedName name="_3__m_1" localSheetId="29">#REF!</definedName>
    <definedName name="_3__m_1" localSheetId="30">#REF!</definedName>
    <definedName name="_3__m_1" localSheetId="31">#REF!</definedName>
    <definedName name="_3__m_1" localSheetId="32">#REF!</definedName>
    <definedName name="_3__m_1" localSheetId="33">#REF!</definedName>
    <definedName name="_3__m_1" localSheetId="34">#REF!</definedName>
    <definedName name="_3__m_1" localSheetId="35">#REF!</definedName>
    <definedName name="_3__m_1" localSheetId="36">#REF!</definedName>
    <definedName name="_3__m_1" localSheetId="45">#REF!</definedName>
    <definedName name="_3__m_1" localSheetId="46">#REF!</definedName>
    <definedName name="_3__m_1" localSheetId="47">#REF!</definedName>
    <definedName name="_3__m_1" localSheetId="48">#REF!</definedName>
    <definedName name="_3__m_1" localSheetId="49">#REF!</definedName>
    <definedName name="_3__m_1" localSheetId="50">#REF!</definedName>
    <definedName name="_3__m_1" localSheetId="51">#REF!</definedName>
    <definedName name="_3__m_1" localSheetId="52">#REF!</definedName>
    <definedName name="_3__m_1" localSheetId="53">#REF!</definedName>
    <definedName name="_3__m_1" localSheetId="37">#REF!</definedName>
    <definedName name="_3__m_1" localSheetId="54">#REF!</definedName>
    <definedName name="_3__m_1" localSheetId="38">#REF!</definedName>
    <definedName name="_3__m_1" localSheetId="39">#REF!</definedName>
    <definedName name="_3__m_1" localSheetId="40">#REF!</definedName>
    <definedName name="_3__m_1" localSheetId="41">#REF!</definedName>
    <definedName name="_3__m_1" localSheetId="42">#REF!</definedName>
    <definedName name="_3__m_1" localSheetId="43">#REF!</definedName>
    <definedName name="_3__m_1" localSheetId="44">#REF!</definedName>
    <definedName name="_3__m_1" localSheetId="55">#REF!</definedName>
    <definedName name="_3__m_1" localSheetId="59">#REF!</definedName>
    <definedName name="_3__m_1" localSheetId="56">#REF!</definedName>
    <definedName name="_3__m_1" localSheetId="57">#REF!</definedName>
    <definedName name="_3__m_1" localSheetId="58">#REF!</definedName>
    <definedName name="_3__m_1" localSheetId="60">#REF!</definedName>
    <definedName name="_3__m_1">#REF!</definedName>
    <definedName name="_3_m_1" localSheetId="2">#REF!</definedName>
    <definedName name="_3_m_1" localSheetId="3">#REF!</definedName>
    <definedName name="_3_m_1" localSheetId="4">#REF!</definedName>
    <definedName name="_3_m_1" localSheetId="5">#REF!</definedName>
    <definedName name="_3_m_1" localSheetId="6">#REF!</definedName>
    <definedName name="_3_m_1" localSheetId="7">#REF!</definedName>
    <definedName name="_3_m_1" localSheetId="8">#REF!</definedName>
    <definedName name="_3_m_1" localSheetId="9">#REF!</definedName>
    <definedName name="_3_m_1" localSheetId="10">#REF!</definedName>
    <definedName name="_3_m_1" localSheetId="11">#REF!</definedName>
    <definedName name="_3_m_1" localSheetId="12">#REF!</definedName>
    <definedName name="_3_m_1" localSheetId="13">#REF!</definedName>
    <definedName name="_3_m_1" localSheetId="14">#REF!</definedName>
    <definedName name="_3_m_1" localSheetId="15">#REF!</definedName>
    <definedName name="_3_m_1" localSheetId="16">#REF!</definedName>
    <definedName name="_3_m_1" localSheetId="17">#REF!</definedName>
    <definedName name="_3_m_1" localSheetId="18">#REF!</definedName>
    <definedName name="_3_m_1" localSheetId="19">#REF!</definedName>
    <definedName name="_3_m_1" localSheetId="20">#REF!</definedName>
    <definedName name="_3_m_1" localSheetId="21">#REF!</definedName>
    <definedName name="_3_m_1" localSheetId="27">#REF!</definedName>
    <definedName name="_3_m_1" localSheetId="28">#REF!</definedName>
    <definedName name="_3_m_1" localSheetId="29">#REF!</definedName>
    <definedName name="_3_m_1" localSheetId="30">#REF!</definedName>
    <definedName name="_3_m_1" localSheetId="31">#REF!</definedName>
    <definedName name="_3_m_1" localSheetId="32">#REF!</definedName>
    <definedName name="_3_m_1" localSheetId="33">#REF!</definedName>
    <definedName name="_3_m_1" localSheetId="34">#REF!</definedName>
    <definedName name="_3_m_1" localSheetId="35">#REF!</definedName>
    <definedName name="_3_m_1" localSheetId="36">#REF!</definedName>
    <definedName name="_3_m_1" localSheetId="45">#REF!</definedName>
    <definedName name="_3_m_1" localSheetId="46">#REF!</definedName>
    <definedName name="_3_m_1" localSheetId="47">#REF!</definedName>
    <definedName name="_3_m_1" localSheetId="48">#REF!</definedName>
    <definedName name="_3_m_1" localSheetId="49">#REF!</definedName>
    <definedName name="_3_m_1" localSheetId="50">#REF!</definedName>
    <definedName name="_3_m_1" localSheetId="51">#REF!</definedName>
    <definedName name="_3_m_1" localSheetId="52">#REF!</definedName>
    <definedName name="_3_m_1" localSheetId="53">#REF!</definedName>
    <definedName name="_3_m_1" localSheetId="37">#REF!</definedName>
    <definedName name="_3_m_1" localSheetId="54">#REF!</definedName>
    <definedName name="_3_m_1" localSheetId="38">#REF!</definedName>
    <definedName name="_3_m_1" localSheetId="39">#REF!</definedName>
    <definedName name="_3_m_1" localSheetId="40">#REF!</definedName>
    <definedName name="_3_m_1" localSheetId="41">#REF!</definedName>
    <definedName name="_3_m_1" localSheetId="42">#REF!</definedName>
    <definedName name="_3_m_1" localSheetId="43">#REF!</definedName>
    <definedName name="_3_m_1" localSheetId="44">#REF!</definedName>
    <definedName name="_3_m_1" localSheetId="55">#REF!</definedName>
    <definedName name="_3_m_1" localSheetId="59">#REF!</definedName>
    <definedName name="_3_m_1" localSheetId="56">#REF!</definedName>
    <definedName name="_3_m_1" localSheetId="57">#REF!</definedName>
    <definedName name="_3_m_1" localSheetId="58">#REF!</definedName>
    <definedName name="_3_m_1" localSheetId="60">#REF!</definedName>
    <definedName name="_3_m_1">#REF!</definedName>
    <definedName name="_5_0_1" localSheetId="2">#REF!</definedName>
    <definedName name="_5_0_1" localSheetId="3">#REF!</definedName>
    <definedName name="_5_0_1" localSheetId="4">#REF!</definedName>
    <definedName name="_5_0_1" localSheetId="5">#REF!</definedName>
    <definedName name="_5_0_1" localSheetId="6">#REF!</definedName>
    <definedName name="_5_0_1" localSheetId="7">#REF!</definedName>
    <definedName name="_5_0_1" localSheetId="8">#REF!</definedName>
    <definedName name="_5_0_1" localSheetId="9">#REF!</definedName>
    <definedName name="_5_0_1" localSheetId="10">#REF!</definedName>
    <definedName name="_5_0_1" localSheetId="11">#REF!</definedName>
    <definedName name="_5_0_1" localSheetId="12">#REF!</definedName>
    <definedName name="_5_0_1" localSheetId="13">#REF!</definedName>
    <definedName name="_5_0_1" localSheetId="14">#REF!</definedName>
    <definedName name="_5_0_1" localSheetId="15">#REF!</definedName>
    <definedName name="_5_0_1" localSheetId="16">#REF!</definedName>
    <definedName name="_5_0_1" localSheetId="17">#REF!</definedName>
    <definedName name="_5_0_1" localSheetId="18">#REF!</definedName>
    <definedName name="_5_0_1" localSheetId="19">#REF!</definedName>
    <definedName name="_5_0_1" localSheetId="20">#REF!</definedName>
    <definedName name="_5_0_1" localSheetId="21">#REF!</definedName>
    <definedName name="_5_0_1" localSheetId="27">#REF!</definedName>
    <definedName name="_5_0_1" localSheetId="28">#REF!</definedName>
    <definedName name="_5_0_1" localSheetId="29">#REF!</definedName>
    <definedName name="_5_0_1" localSheetId="30">#REF!</definedName>
    <definedName name="_5_0_1" localSheetId="31">#REF!</definedName>
    <definedName name="_5_0_1" localSheetId="32">#REF!</definedName>
    <definedName name="_5_0_1" localSheetId="33">#REF!</definedName>
    <definedName name="_5_0_1" localSheetId="34">#REF!</definedName>
    <definedName name="_5_0_1" localSheetId="35">#REF!</definedName>
    <definedName name="_5_0_1" localSheetId="36">#REF!</definedName>
    <definedName name="_5_0_1" localSheetId="45">#REF!</definedName>
    <definedName name="_5_0_1" localSheetId="46">#REF!</definedName>
    <definedName name="_5_0_1" localSheetId="47">#REF!</definedName>
    <definedName name="_5_0_1" localSheetId="48">#REF!</definedName>
    <definedName name="_5_0_1" localSheetId="49">#REF!</definedName>
    <definedName name="_5_0_1" localSheetId="50">#REF!</definedName>
    <definedName name="_5_0_1" localSheetId="51">#REF!</definedName>
    <definedName name="_5_0_1" localSheetId="52">#REF!</definedName>
    <definedName name="_5_0_1" localSheetId="53">#REF!</definedName>
    <definedName name="_5_0_1" localSheetId="37">#REF!</definedName>
    <definedName name="_5_0_1" localSheetId="54">#REF!</definedName>
    <definedName name="_5_0_1" localSheetId="38">#REF!</definedName>
    <definedName name="_5_0_1" localSheetId="39">#REF!</definedName>
    <definedName name="_5_0_1" localSheetId="40">#REF!</definedName>
    <definedName name="_5_0_1" localSheetId="41">#REF!</definedName>
    <definedName name="_5_0_1" localSheetId="42">#REF!</definedName>
    <definedName name="_5_0_1" localSheetId="43">#REF!</definedName>
    <definedName name="_5_0_1" localSheetId="44">#REF!</definedName>
    <definedName name="_5_0_1" localSheetId="55">#REF!</definedName>
    <definedName name="_5_0_1" localSheetId="59">#REF!</definedName>
    <definedName name="_5_0_1" localSheetId="56">#REF!</definedName>
    <definedName name="_5_0_1" localSheetId="57">#REF!</definedName>
    <definedName name="_5_0_1" localSheetId="58">#REF!</definedName>
    <definedName name="_5_0_1" localSheetId="60">#REF!</definedName>
    <definedName name="_5_0_1">#REF!</definedName>
    <definedName name="_7_C_1" localSheetId="2">#REF!</definedName>
    <definedName name="_7_C_1" localSheetId="3">#REF!</definedName>
    <definedName name="_7_C_1" localSheetId="4">#REF!</definedName>
    <definedName name="_7_C_1" localSheetId="5">#REF!</definedName>
    <definedName name="_7_C_1" localSheetId="6">#REF!</definedName>
    <definedName name="_7_C_1" localSheetId="7">#REF!</definedName>
    <definedName name="_7_C_1" localSheetId="8">#REF!</definedName>
    <definedName name="_7_C_1" localSheetId="9">#REF!</definedName>
    <definedName name="_7_C_1" localSheetId="10">#REF!</definedName>
    <definedName name="_7_C_1" localSheetId="11">#REF!</definedName>
    <definedName name="_7_C_1" localSheetId="12">#REF!</definedName>
    <definedName name="_7_C_1" localSheetId="13">#REF!</definedName>
    <definedName name="_7_C_1" localSheetId="14">#REF!</definedName>
    <definedName name="_7_C_1" localSheetId="15">#REF!</definedName>
    <definedName name="_7_C_1" localSheetId="16">#REF!</definedName>
    <definedName name="_7_C_1" localSheetId="17">#REF!</definedName>
    <definedName name="_7_C_1" localSheetId="18">#REF!</definedName>
    <definedName name="_7_C_1" localSheetId="19">#REF!</definedName>
    <definedName name="_7_C_1" localSheetId="20">#REF!</definedName>
    <definedName name="_7_C_1" localSheetId="21">#REF!</definedName>
    <definedName name="_7_C_1" localSheetId="27">#REF!</definedName>
    <definedName name="_7_C_1" localSheetId="28">#REF!</definedName>
    <definedName name="_7_C_1" localSheetId="29">#REF!</definedName>
    <definedName name="_7_C_1" localSheetId="30">#REF!</definedName>
    <definedName name="_7_C_1" localSheetId="31">#REF!</definedName>
    <definedName name="_7_C_1" localSheetId="32">#REF!</definedName>
    <definedName name="_7_C_1" localSheetId="33">#REF!</definedName>
    <definedName name="_7_C_1" localSheetId="34">#REF!</definedName>
    <definedName name="_7_C_1" localSheetId="35">#REF!</definedName>
    <definedName name="_7_C_1" localSheetId="36">#REF!</definedName>
    <definedName name="_7_C_1" localSheetId="45">#REF!</definedName>
    <definedName name="_7_C_1" localSheetId="46">#REF!</definedName>
    <definedName name="_7_C_1" localSheetId="47">#REF!</definedName>
    <definedName name="_7_C_1" localSheetId="48">#REF!</definedName>
    <definedName name="_7_C_1" localSheetId="49">#REF!</definedName>
    <definedName name="_7_C_1" localSheetId="50">#REF!</definedName>
    <definedName name="_7_C_1" localSheetId="51">#REF!</definedName>
    <definedName name="_7_C_1" localSheetId="52">#REF!</definedName>
    <definedName name="_7_C_1" localSheetId="53">#REF!</definedName>
    <definedName name="_7_C_1" localSheetId="37">#REF!</definedName>
    <definedName name="_7_C_1" localSheetId="54">#REF!</definedName>
    <definedName name="_7_C_1" localSheetId="38">#REF!</definedName>
    <definedName name="_7_C_1" localSheetId="39">#REF!</definedName>
    <definedName name="_7_C_1" localSheetId="40">#REF!</definedName>
    <definedName name="_7_C_1" localSheetId="41">#REF!</definedName>
    <definedName name="_7_C_1" localSheetId="42">#REF!</definedName>
    <definedName name="_7_C_1" localSheetId="43">#REF!</definedName>
    <definedName name="_7_C_1" localSheetId="44">#REF!</definedName>
    <definedName name="_7_C_1" localSheetId="55">#REF!</definedName>
    <definedName name="_7_C_1" localSheetId="59">#REF!</definedName>
    <definedName name="_7_C_1" localSheetId="56">#REF!</definedName>
    <definedName name="_7_C_1" localSheetId="57">#REF!</definedName>
    <definedName name="_7_C_1" localSheetId="58">#REF!</definedName>
    <definedName name="_7_C_1" localSheetId="60">#REF!</definedName>
    <definedName name="_7_C_1">#REF!</definedName>
    <definedName name="_9_m_1" localSheetId="2">#REF!</definedName>
    <definedName name="_9_m_1" localSheetId="3">#REF!</definedName>
    <definedName name="_9_m_1" localSheetId="4">#REF!</definedName>
    <definedName name="_9_m_1" localSheetId="5">#REF!</definedName>
    <definedName name="_9_m_1" localSheetId="6">#REF!</definedName>
    <definedName name="_9_m_1" localSheetId="7">#REF!</definedName>
    <definedName name="_9_m_1" localSheetId="8">#REF!</definedName>
    <definedName name="_9_m_1" localSheetId="9">#REF!</definedName>
    <definedName name="_9_m_1" localSheetId="10">#REF!</definedName>
    <definedName name="_9_m_1" localSheetId="11">#REF!</definedName>
    <definedName name="_9_m_1" localSheetId="12">#REF!</definedName>
    <definedName name="_9_m_1" localSheetId="13">#REF!</definedName>
    <definedName name="_9_m_1" localSheetId="14">#REF!</definedName>
    <definedName name="_9_m_1" localSheetId="15">#REF!</definedName>
    <definedName name="_9_m_1" localSheetId="16">#REF!</definedName>
    <definedName name="_9_m_1" localSheetId="17">#REF!</definedName>
    <definedName name="_9_m_1" localSheetId="18">#REF!</definedName>
    <definedName name="_9_m_1" localSheetId="19">#REF!</definedName>
    <definedName name="_9_m_1" localSheetId="20">#REF!</definedName>
    <definedName name="_9_m_1" localSheetId="21">#REF!</definedName>
    <definedName name="_9_m_1" localSheetId="27">#REF!</definedName>
    <definedName name="_9_m_1" localSheetId="28">#REF!</definedName>
    <definedName name="_9_m_1" localSheetId="29">#REF!</definedName>
    <definedName name="_9_m_1" localSheetId="30">#REF!</definedName>
    <definedName name="_9_m_1" localSheetId="31">#REF!</definedName>
    <definedName name="_9_m_1" localSheetId="32">#REF!</definedName>
    <definedName name="_9_m_1" localSheetId="33">#REF!</definedName>
    <definedName name="_9_m_1" localSheetId="34">#REF!</definedName>
    <definedName name="_9_m_1" localSheetId="35">#REF!</definedName>
    <definedName name="_9_m_1" localSheetId="36">#REF!</definedName>
    <definedName name="_9_m_1" localSheetId="45">#REF!</definedName>
    <definedName name="_9_m_1" localSheetId="46">#REF!</definedName>
    <definedName name="_9_m_1" localSheetId="47">#REF!</definedName>
    <definedName name="_9_m_1" localSheetId="48">#REF!</definedName>
    <definedName name="_9_m_1" localSheetId="49">#REF!</definedName>
    <definedName name="_9_m_1" localSheetId="50">#REF!</definedName>
    <definedName name="_9_m_1" localSheetId="51">#REF!</definedName>
    <definedName name="_9_m_1" localSheetId="52">#REF!</definedName>
    <definedName name="_9_m_1" localSheetId="53">#REF!</definedName>
    <definedName name="_9_m_1" localSheetId="37">#REF!</definedName>
    <definedName name="_9_m_1" localSheetId="54">#REF!</definedName>
    <definedName name="_9_m_1" localSheetId="38">#REF!</definedName>
    <definedName name="_9_m_1" localSheetId="39">#REF!</definedName>
    <definedName name="_9_m_1" localSheetId="40">#REF!</definedName>
    <definedName name="_9_m_1" localSheetId="41">#REF!</definedName>
    <definedName name="_9_m_1" localSheetId="42">#REF!</definedName>
    <definedName name="_9_m_1" localSheetId="43">#REF!</definedName>
    <definedName name="_9_m_1" localSheetId="44">#REF!</definedName>
    <definedName name="_9_m_1" localSheetId="55">#REF!</definedName>
    <definedName name="_9_m_1" localSheetId="59">#REF!</definedName>
    <definedName name="_9_m_1" localSheetId="56">#REF!</definedName>
    <definedName name="_9_m_1" localSheetId="57">#REF!</definedName>
    <definedName name="_9_m_1" localSheetId="58">#REF!</definedName>
    <definedName name="_9_m_1" localSheetId="60">#REF!</definedName>
    <definedName name="_9_m_1">#REF!</definedName>
    <definedName name="_C" localSheetId="2">#REF!</definedName>
    <definedName name="_C" localSheetId="3">#REF!</definedName>
    <definedName name="_C" localSheetId="4">#REF!</definedName>
    <definedName name="_C" localSheetId="5">#REF!</definedName>
    <definedName name="_C" localSheetId="6">#REF!</definedName>
    <definedName name="_C" localSheetId="7">#REF!</definedName>
    <definedName name="_C" localSheetId="8">#REF!</definedName>
    <definedName name="_C" localSheetId="9">#REF!</definedName>
    <definedName name="_C" localSheetId="10">#REF!</definedName>
    <definedName name="_C" localSheetId="11">#REF!</definedName>
    <definedName name="_C" localSheetId="12">#REF!</definedName>
    <definedName name="_C" localSheetId="13">#REF!</definedName>
    <definedName name="_C" localSheetId="14">#REF!</definedName>
    <definedName name="_C" localSheetId="15">#REF!</definedName>
    <definedName name="_C" localSheetId="16">#REF!</definedName>
    <definedName name="_C" localSheetId="17">#REF!</definedName>
    <definedName name="_C" localSheetId="18">#REF!</definedName>
    <definedName name="_C" localSheetId="19">#REF!</definedName>
    <definedName name="_C" localSheetId="20">#REF!</definedName>
    <definedName name="_C" localSheetId="21">#REF!</definedName>
    <definedName name="_C" localSheetId="27">#REF!</definedName>
    <definedName name="_C" localSheetId="28">#REF!</definedName>
    <definedName name="_C" localSheetId="29">#REF!</definedName>
    <definedName name="_C" localSheetId="30">#REF!</definedName>
    <definedName name="_C" localSheetId="31">#REF!</definedName>
    <definedName name="_C" localSheetId="32">#REF!</definedName>
    <definedName name="_C" localSheetId="33">#REF!</definedName>
    <definedName name="_C" localSheetId="34">#REF!</definedName>
    <definedName name="_C" localSheetId="35">#REF!</definedName>
    <definedName name="_C" localSheetId="36">#REF!</definedName>
    <definedName name="_C" localSheetId="45">#REF!</definedName>
    <definedName name="_C" localSheetId="46">#REF!</definedName>
    <definedName name="_C" localSheetId="47">#REF!</definedName>
    <definedName name="_C" localSheetId="48">#REF!</definedName>
    <definedName name="_C" localSheetId="49">#REF!</definedName>
    <definedName name="_C" localSheetId="50">#REF!</definedName>
    <definedName name="_C" localSheetId="51">#REF!</definedName>
    <definedName name="_C" localSheetId="52">#REF!</definedName>
    <definedName name="_C" localSheetId="53">#REF!</definedName>
    <definedName name="_C" localSheetId="37">#REF!</definedName>
    <definedName name="_C" localSheetId="54">#REF!</definedName>
    <definedName name="_C" localSheetId="38">#REF!</definedName>
    <definedName name="_C" localSheetId="39">#REF!</definedName>
    <definedName name="_C" localSheetId="40">#REF!</definedName>
    <definedName name="_C" localSheetId="41">#REF!</definedName>
    <definedName name="_C" localSheetId="42">#REF!</definedName>
    <definedName name="_C" localSheetId="43">#REF!</definedName>
    <definedName name="_C" localSheetId="44">#REF!</definedName>
    <definedName name="_C" localSheetId="55">#REF!</definedName>
    <definedName name="_C" localSheetId="59">#REF!</definedName>
    <definedName name="_C" localSheetId="56">#REF!</definedName>
    <definedName name="_C" localSheetId="57">#REF!</definedName>
    <definedName name="_C" localSheetId="58">#REF!</definedName>
    <definedName name="_C" localSheetId="60">#REF!</definedName>
    <definedName name="_C">#REF!</definedName>
    <definedName name="_Fill" localSheetId="36" hidden="1">#REF!</definedName>
    <definedName name="_Fill" localSheetId="45" hidden="1">#REF!</definedName>
    <definedName name="_Fill" localSheetId="46" hidden="1">#REF!</definedName>
    <definedName name="_Fill" localSheetId="47" hidden="1">#REF!</definedName>
    <definedName name="_Fill" localSheetId="48" hidden="1">#REF!</definedName>
    <definedName name="_Fill" localSheetId="49" hidden="1">#REF!</definedName>
    <definedName name="_Fill" localSheetId="50" hidden="1">#REF!</definedName>
    <definedName name="_Fill" localSheetId="51" hidden="1">#REF!</definedName>
    <definedName name="_Fill" localSheetId="52" hidden="1">#REF!</definedName>
    <definedName name="_Fill" localSheetId="53" hidden="1">#REF!</definedName>
    <definedName name="_Fill" localSheetId="37" hidden="1">#REF!</definedName>
    <definedName name="_Fill" localSheetId="54" hidden="1">#REF!</definedName>
    <definedName name="_Fill" localSheetId="38" hidden="1">#REF!</definedName>
    <definedName name="_Fill" localSheetId="39" hidden="1">#REF!</definedName>
    <definedName name="_Fill" localSheetId="40" hidden="1">#REF!</definedName>
    <definedName name="_Fill" localSheetId="41" hidden="1">#REF!</definedName>
    <definedName name="_Fill" localSheetId="42" hidden="1">#REF!</definedName>
    <definedName name="_Fill" localSheetId="43" hidden="1">#REF!</definedName>
    <definedName name="_Fill" localSheetId="44" hidden="1">#REF!</definedName>
    <definedName name="_Fill" hidden="1">#REF!</definedName>
    <definedName name="_m" localSheetId="2">#REF!</definedName>
    <definedName name="_m" localSheetId="3">#REF!</definedName>
    <definedName name="_m" localSheetId="4">#REF!</definedName>
    <definedName name="_m" localSheetId="5">#REF!</definedName>
    <definedName name="_m" localSheetId="6">#REF!</definedName>
    <definedName name="_m" localSheetId="7">#REF!</definedName>
    <definedName name="_m" localSheetId="8">#REF!</definedName>
    <definedName name="_m" localSheetId="9">#REF!</definedName>
    <definedName name="_m" localSheetId="10">#REF!</definedName>
    <definedName name="_m" localSheetId="11">#REF!</definedName>
    <definedName name="_m" localSheetId="12">#REF!</definedName>
    <definedName name="_m" localSheetId="13">#REF!</definedName>
    <definedName name="_m" localSheetId="14">#REF!</definedName>
    <definedName name="_m" localSheetId="15">#REF!</definedName>
    <definedName name="_m" localSheetId="16">#REF!</definedName>
    <definedName name="_m" localSheetId="17">#REF!</definedName>
    <definedName name="_m" localSheetId="18">#REF!</definedName>
    <definedName name="_m" localSheetId="19">#REF!</definedName>
    <definedName name="_m" localSheetId="20">#REF!</definedName>
    <definedName name="_m" localSheetId="21">#REF!</definedName>
    <definedName name="_m" localSheetId="27">#REF!</definedName>
    <definedName name="_m" localSheetId="28">#REF!</definedName>
    <definedName name="_m" localSheetId="29">#REF!</definedName>
    <definedName name="_m" localSheetId="30">#REF!</definedName>
    <definedName name="_m" localSheetId="31">#REF!</definedName>
    <definedName name="_m" localSheetId="32">#REF!</definedName>
    <definedName name="_m" localSheetId="33">#REF!</definedName>
    <definedName name="_m" localSheetId="34">#REF!</definedName>
    <definedName name="_m" localSheetId="35">#REF!</definedName>
    <definedName name="_m" localSheetId="36">#REF!</definedName>
    <definedName name="_m" localSheetId="45">#REF!</definedName>
    <definedName name="_m" localSheetId="46">#REF!</definedName>
    <definedName name="_m" localSheetId="47">#REF!</definedName>
    <definedName name="_m" localSheetId="48">#REF!</definedName>
    <definedName name="_m" localSheetId="49">#REF!</definedName>
    <definedName name="_m" localSheetId="50">#REF!</definedName>
    <definedName name="_m" localSheetId="51">#REF!</definedName>
    <definedName name="_m" localSheetId="52">#REF!</definedName>
    <definedName name="_m" localSheetId="53">#REF!</definedName>
    <definedName name="_m" localSheetId="37">#REF!</definedName>
    <definedName name="_m" localSheetId="54">#REF!</definedName>
    <definedName name="_m" localSheetId="38">#REF!</definedName>
    <definedName name="_m" localSheetId="39">#REF!</definedName>
    <definedName name="_m" localSheetId="40">#REF!</definedName>
    <definedName name="_m" localSheetId="41">#REF!</definedName>
    <definedName name="_m" localSheetId="42">#REF!</definedName>
    <definedName name="_m" localSheetId="43">#REF!</definedName>
    <definedName name="_m" localSheetId="44">#REF!</definedName>
    <definedName name="_m" localSheetId="55">#REF!</definedName>
    <definedName name="_m" localSheetId="59">#REF!</definedName>
    <definedName name="_m" localSheetId="56">#REF!</definedName>
    <definedName name="_m" localSheetId="57">#REF!</definedName>
    <definedName name="_m" localSheetId="58">#REF!</definedName>
    <definedName name="_m" localSheetId="60">#REF!</definedName>
    <definedName name="_m">#REF!</definedName>
    <definedName name="_m_41" localSheetId="2">#REF!</definedName>
    <definedName name="_m_41" localSheetId="3">#REF!</definedName>
    <definedName name="_m_41" localSheetId="4">#REF!</definedName>
    <definedName name="_m_41" localSheetId="5">#REF!</definedName>
    <definedName name="_m_41" localSheetId="6">#REF!</definedName>
    <definedName name="_m_41" localSheetId="7">#REF!</definedName>
    <definedName name="_m_41" localSheetId="8">#REF!</definedName>
    <definedName name="_m_41" localSheetId="9">#REF!</definedName>
    <definedName name="_m_41" localSheetId="10">#REF!</definedName>
    <definedName name="_m_41" localSheetId="11">#REF!</definedName>
    <definedName name="_m_41" localSheetId="12">#REF!</definedName>
    <definedName name="_m_41" localSheetId="13">#REF!</definedName>
    <definedName name="_m_41" localSheetId="14">#REF!</definedName>
    <definedName name="_m_41" localSheetId="15">#REF!</definedName>
    <definedName name="_m_41" localSheetId="16">#REF!</definedName>
    <definedName name="_m_41" localSheetId="17">#REF!</definedName>
    <definedName name="_m_41" localSheetId="18">#REF!</definedName>
    <definedName name="_m_41" localSheetId="19">#REF!</definedName>
    <definedName name="_m_41" localSheetId="20">#REF!</definedName>
    <definedName name="_m_41" localSheetId="21">#REF!</definedName>
    <definedName name="_m_41" localSheetId="27">#REF!</definedName>
    <definedName name="_m_41" localSheetId="28">#REF!</definedName>
    <definedName name="_m_41" localSheetId="29">#REF!</definedName>
    <definedName name="_m_41" localSheetId="30">#REF!</definedName>
    <definedName name="_m_41" localSheetId="31">#REF!</definedName>
    <definedName name="_m_41" localSheetId="32">#REF!</definedName>
    <definedName name="_m_41" localSheetId="33">#REF!</definedName>
    <definedName name="_m_41" localSheetId="34">#REF!</definedName>
    <definedName name="_m_41" localSheetId="35">#REF!</definedName>
    <definedName name="_m_41" localSheetId="36">#REF!</definedName>
    <definedName name="_m_41" localSheetId="45">#REF!</definedName>
    <definedName name="_m_41" localSheetId="46">#REF!</definedName>
    <definedName name="_m_41" localSheetId="47">#REF!</definedName>
    <definedName name="_m_41" localSheetId="48">#REF!</definedName>
    <definedName name="_m_41" localSheetId="49">#REF!</definedName>
    <definedName name="_m_41" localSheetId="50">#REF!</definedName>
    <definedName name="_m_41" localSheetId="51">#REF!</definedName>
    <definedName name="_m_41" localSheetId="52">#REF!</definedName>
    <definedName name="_m_41" localSheetId="53">#REF!</definedName>
    <definedName name="_m_41" localSheetId="37">#REF!</definedName>
    <definedName name="_m_41" localSheetId="54">#REF!</definedName>
    <definedName name="_m_41" localSheetId="38">#REF!</definedName>
    <definedName name="_m_41" localSheetId="39">#REF!</definedName>
    <definedName name="_m_41" localSheetId="40">#REF!</definedName>
    <definedName name="_m_41" localSheetId="41">#REF!</definedName>
    <definedName name="_m_41" localSheetId="42">#REF!</definedName>
    <definedName name="_m_41" localSheetId="43">#REF!</definedName>
    <definedName name="_m_41" localSheetId="44">#REF!</definedName>
    <definedName name="_m_41" localSheetId="55">#REF!</definedName>
    <definedName name="_m_41" localSheetId="59">#REF!</definedName>
    <definedName name="_m_41" localSheetId="56">#REF!</definedName>
    <definedName name="_m_41" localSheetId="57">#REF!</definedName>
    <definedName name="_m_41" localSheetId="58">#REF!</definedName>
    <definedName name="_m_41" localSheetId="60">#REF!</definedName>
    <definedName name="_m_41">#REF!</definedName>
    <definedName name="_m_46" localSheetId="2">#REF!</definedName>
    <definedName name="_m_46" localSheetId="3">#REF!</definedName>
    <definedName name="_m_46" localSheetId="4">#REF!</definedName>
    <definedName name="_m_46" localSheetId="5">#REF!</definedName>
    <definedName name="_m_46" localSheetId="6">#REF!</definedName>
    <definedName name="_m_46" localSheetId="7">#REF!</definedName>
    <definedName name="_m_46" localSheetId="8">#REF!</definedName>
    <definedName name="_m_46" localSheetId="9">#REF!</definedName>
    <definedName name="_m_46" localSheetId="10">#REF!</definedName>
    <definedName name="_m_46" localSheetId="11">#REF!</definedName>
    <definedName name="_m_46" localSheetId="12">#REF!</definedName>
    <definedName name="_m_46" localSheetId="13">#REF!</definedName>
    <definedName name="_m_46" localSheetId="14">#REF!</definedName>
    <definedName name="_m_46" localSheetId="15">#REF!</definedName>
    <definedName name="_m_46" localSheetId="16">#REF!</definedName>
    <definedName name="_m_46" localSheetId="17">#REF!</definedName>
    <definedName name="_m_46" localSheetId="18">#REF!</definedName>
    <definedName name="_m_46" localSheetId="19">#REF!</definedName>
    <definedName name="_m_46" localSheetId="20">#REF!</definedName>
    <definedName name="_m_46" localSheetId="21">#REF!</definedName>
    <definedName name="_m_46" localSheetId="27">#REF!</definedName>
    <definedName name="_m_46" localSheetId="28">#REF!</definedName>
    <definedName name="_m_46" localSheetId="29">#REF!</definedName>
    <definedName name="_m_46" localSheetId="30">#REF!</definedName>
    <definedName name="_m_46" localSheetId="31">#REF!</definedName>
    <definedName name="_m_46" localSheetId="32">#REF!</definedName>
    <definedName name="_m_46" localSheetId="33">#REF!</definedName>
    <definedName name="_m_46" localSheetId="34">#REF!</definedName>
    <definedName name="_m_46" localSheetId="35">#REF!</definedName>
    <definedName name="_m_46" localSheetId="36">#REF!</definedName>
    <definedName name="_m_46" localSheetId="45">#REF!</definedName>
    <definedName name="_m_46" localSheetId="46">#REF!</definedName>
    <definedName name="_m_46" localSheetId="47">#REF!</definedName>
    <definedName name="_m_46" localSheetId="48">#REF!</definedName>
    <definedName name="_m_46" localSheetId="49">#REF!</definedName>
    <definedName name="_m_46" localSheetId="50">#REF!</definedName>
    <definedName name="_m_46" localSheetId="51">#REF!</definedName>
    <definedName name="_m_46" localSheetId="52">#REF!</definedName>
    <definedName name="_m_46" localSheetId="53">#REF!</definedName>
    <definedName name="_m_46" localSheetId="37">#REF!</definedName>
    <definedName name="_m_46" localSheetId="54">#REF!</definedName>
    <definedName name="_m_46" localSheetId="38">#REF!</definedName>
    <definedName name="_m_46" localSheetId="39">#REF!</definedName>
    <definedName name="_m_46" localSheetId="40">#REF!</definedName>
    <definedName name="_m_46" localSheetId="41">#REF!</definedName>
    <definedName name="_m_46" localSheetId="42">#REF!</definedName>
    <definedName name="_m_46" localSheetId="43">#REF!</definedName>
    <definedName name="_m_46" localSheetId="44">#REF!</definedName>
    <definedName name="_m_46" localSheetId="55">#REF!</definedName>
    <definedName name="_m_46" localSheetId="59">#REF!</definedName>
    <definedName name="_m_46" localSheetId="56">#REF!</definedName>
    <definedName name="_m_46" localSheetId="57">#REF!</definedName>
    <definedName name="_m_46" localSheetId="58">#REF!</definedName>
    <definedName name="_m_46" localSheetId="60">#REF!</definedName>
    <definedName name="_m_46">#REF!</definedName>
    <definedName name="_m_52" localSheetId="2">#REF!</definedName>
    <definedName name="_m_52" localSheetId="3">#REF!</definedName>
    <definedName name="_m_52" localSheetId="4">#REF!</definedName>
    <definedName name="_m_52" localSheetId="5">#REF!</definedName>
    <definedName name="_m_52" localSheetId="6">#REF!</definedName>
    <definedName name="_m_52" localSheetId="7">#REF!</definedName>
    <definedName name="_m_52" localSheetId="8">#REF!</definedName>
    <definedName name="_m_52" localSheetId="9">#REF!</definedName>
    <definedName name="_m_52" localSheetId="10">#REF!</definedName>
    <definedName name="_m_52" localSheetId="11">#REF!</definedName>
    <definedName name="_m_52" localSheetId="12">#REF!</definedName>
    <definedName name="_m_52" localSheetId="13">#REF!</definedName>
    <definedName name="_m_52" localSheetId="14">#REF!</definedName>
    <definedName name="_m_52" localSheetId="15">#REF!</definedName>
    <definedName name="_m_52" localSheetId="16">#REF!</definedName>
    <definedName name="_m_52" localSheetId="17">#REF!</definedName>
    <definedName name="_m_52" localSheetId="18">#REF!</definedName>
    <definedName name="_m_52" localSheetId="19">#REF!</definedName>
    <definedName name="_m_52" localSheetId="20">#REF!</definedName>
    <definedName name="_m_52" localSheetId="21">#REF!</definedName>
    <definedName name="_m_52" localSheetId="27">#REF!</definedName>
    <definedName name="_m_52" localSheetId="28">#REF!</definedName>
    <definedName name="_m_52" localSheetId="29">#REF!</definedName>
    <definedName name="_m_52" localSheetId="30">#REF!</definedName>
    <definedName name="_m_52" localSheetId="31">#REF!</definedName>
    <definedName name="_m_52" localSheetId="32">#REF!</definedName>
    <definedName name="_m_52" localSheetId="33">#REF!</definedName>
    <definedName name="_m_52" localSheetId="34">#REF!</definedName>
    <definedName name="_m_52" localSheetId="35">#REF!</definedName>
    <definedName name="_m_52" localSheetId="36">#REF!</definedName>
    <definedName name="_m_52" localSheetId="45">#REF!</definedName>
    <definedName name="_m_52" localSheetId="46">#REF!</definedName>
    <definedName name="_m_52" localSheetId="47">#REF!</definedName>
    <definedName name="_m_52" localSheetId="48">#REF!</definedName>
    <definedName name="_m_52" localSheetId="49">#REF!</definedName>
    <definedName name="_m_52" localSheetId="50">#REF!</definedName>
    <definedName name="_m_52" localSheetId="51">#REF!</definedName>
    <definedName name="_m_52" localSheetId="52">#REF!</definedName>
    <definedName name="_m_52" localSheetId="53">#REF!</definedName>
    <definedName name="_m_52" localSheetId="37">#REF!</definedName>
    <definedName name="_m_52" localSheetId="54">#REF!</definedName>
    <definedName name="_m_52" localSheetId="38">#REF!</definedName>
    <definedName name="_m_52" localSheetId="39">#REF!</definedName>
    <definedName name="_m_52" localSheetId="40">#REF!</definedName>
    <definedName name="_m_52" localSheetId="41">#REF!</definedName>
    <definedName name="_m_52" localSheetId="42">#REF!</definedName>
    <definedName name="_m_52" localSheetId="43">#REF!</definedName>
    <definedName name="_m_52" localSheetId="44">#REF!</definedName>
    <definedName name="_m_52" localSheetId="55">#REF!</definedName>
    <definedName name="_m_52" localSheetId="59">#REF!</definedName>
    <definedName name="_m_52" localSheetId="56">#REF!</definedName>
    <definedName name="_m_52" localSheetId="57">#REF!</definedName>
    <definedName name="_m_52" localSheetId="58">#REF!</definedName>
    <definedName name="_m_52" localSheetId="60">#REF!</definedName>
    <definedName name="_m_52">#REF!</definedName>
    <definedName name="_m_53" localSheetId="2">#REF!</definedName>
    <definedName name="_m_53" localSheetId="3">#REF!</definedName>
    <definedName name="_m_53" localSheetId="4">#REF!</definedName>
    <definedName name="_m_53" localSheetId="5">#REF!</definedName>
    <definedName name="_m_53" localSheetId="6">#REF!</definedName>
    <definedName name="_m_53" localSheetId="7">#REF!</definedName>
    <definedName name="_m_53" localSheetId="8">#REF!</definedName>
    <definedName name="_m_53" localSheetId="9">#REF!</definedName>
    <definedName name="_m_53" localSheetId="10">#REF!</definedName>
    <definedName name="_m_53" localSheetId="11">#REF!</definedName>
    <definedName name="_m_53" localSheetId="12">#REF!</definedName>
    <definedName name="_m_53" localSheetId="13">#REF!</definedName>
    <definedName name="_m_53" localSheetId="14">#REF!</definedName>
    <definedName name="_m_53" localSheetId="15">#REF!</definedName>
    <definedName name="_m_53" localSheetId="16">#REF!</definedName>
    <definedName name="_m_53" localSheetId="17">#REF!</definedName>
    <definedName name="_m_53" localSheetId="18">#REF!</definedName>
    <definedName name="_m_53" localSheetId="19">#REF!</definedName>
    <definedName name="_m_53" localSheetId="20">#REF!</definedName>
    <definedName name="_m_53" localSheetId="21">#REF!</definedName>
    <definedName name="_m_53" localSheetId="27">#REF!</definedName>
    <definedName name="_m_53" localSheetId="28">#REF!</definedName>
    <definedName name="_m_53" localSheetId="29">#REF!</definedName>
    <definedName name="_m_53" localSheetId="30">#REF!</definedName>
    <definedName name="_m_53" localSheetId="31">#REF!</definedName>
    <definedName name="_m_53" localSheetId="32">#REF!</definedName>
    <definedName name="_m_53" localSheetId="33">#REF!</definedName>
    <definedName name="_m_53" localSheetId="34">#REF!</definedName>
    <definedName name="_m_53" localSheetId="35">#REF!</definedName>
    <definedName name="_m_53" localSheetId="36">#REF!</definedName>
    <definedName name="_m_53" localSheetId="45">#REF!</definedName>
    <definedName name="_m_53" localSheetId="46">#REF!</definedName>
    <definedName name="_m_53" localSheetId="47">#REF!</definedName>
    <definedName name="_m_53" localSheetId="48">#REF!</definedName>
    <definedName name="_m_53" localSheetId="49">#REF!</definedName>
    <definedName name="_m_53" localSheetId="50">#REF!</definedName>
    <definedName name="_m_53" localSheetId="51">#REF!</definedName>
    <definedName name="_m_53" localSheetId="52">#REF!</definedName>
    <definedName name="_m_53" localSheetId="53">#REF!</definedName>
    <definedName name="_m_53" localSheetId="37">#REF!</definedName>
    <definedName name="_m_53" localSheetId="54">#REF!</definedName>
    <definedName name="_m_53" localSheetId="38">#REF!</definedName>
    <definedName name="_m_53" localSheetId="39">#REF!</definedName>
    <definedName name="_m_53" localSheetId="40">#REF!</definedName>
    <definedName name="_m_53" localSheetId="41">#REF!</definedName>
    <definedName name="_m_53" localSheetId="42">#REF!</definedName>
    <definedName name="_m_53" localSheetId="43">#REF!</definedName>
    <definedName name="_m_53" localSheetId="44">#REF!</definedName>
    <definedName name="_m_53" localSheetId="55">#REF!</definedName>
    <definedName name="_m_53" localSheetId="59">#REF!</definedName>
    <definedName name="_m_53" localSheetId="56">#REF!</definedName>
    <definedName name="_m_53" localSheetId="57">#REF!</definedName>
    <definedName name="_m_53" localSheetId="58">#REF!</definedName>
    <definedName name="_m_53" localSheetId="60">#REF!</definedName>
    <definedName name="_m_53">#REF!</definedName>
    <definedName name="_m_55" localSheetId="2">#REF!</definedName>
    <definedName name="_m_55" localSheetId="3">#REF!</definedName>
    <definedName name="_m_55" localSheetId="4">#REF!</definedName>
    <definedName name="_m_55" localSheetId="5">#REF!</definedName>
    <definedName name="_m_55" localSheetId="6">#REF!</definedName>
    <definedName name="_m_55" localSheetId="7">#REF!</definedName>
    <definedName name="_m_55" localSheetId="8">#REF!</definedName>
    <definedName name="_m_55" localSheetId="9">#REF!</definedName>
    <definedName name="_m_55" localSheetId="10">#REF!</definedName>
    <definedName name="_m_55" localSheetId="11">#REF!</definedName>
    <definedName name="_m_55" localSheetId="12">#REF!</definedName>
    <definedName name="_m_55" localSheetId="13">#REF!</definedName>
    <definedName name="_m_55" localSheetId="14">#REF!</definedName>
    <definedName name="_m_55" localSheetId="15">#REF!</definedName>
    <definedName name="_m_55" localSheetId="16">#REF!</definedName>
    <definedName name="_m_55" localSheetId="17">#REF!</definedName>
    <definedName name="_m_55" localSheetId="18">#REF!</definedName>
    <definedName name="_m_55" localSheetId="19">#REF!</definedName>
    <definedName name="_m_55" localSheetId="20">#REF!</definedName>
    <definedName name="_m_55" localSheetId="21">#REF!</definedName>
    <definedName name="_m_55" localSheetId="27">#REF!</definedName>
    <definedName name="_m_55" localSheetId="28">#REF!</definedName>
    <definedName name="_m_55" localSheetId="29">#REF!</definedName>
    <definedName name="_m_55" localSheetId="30">#REF!</definedName>
    <definedName name="_m_55" localSheetId="31">#REF!</definedName>
    <definedName name="_m_55" localSheetId="32">#REF!</definedName>
    <definedName name="_m_55" localSheetId="33">#REF!</definedName>
    <definedName name="_m_55" localSheetId="34">#REF!</definedName>
    <definedName name="_m_55" localSheetId="35">#REF!</definedName>
    <definedName name="_m_55" localSheetId="36">#REF!</definedName>
    <definedName name="_m_55" localSheetId="45">#REF!</definedName>
    <definedName name="_m_55" localSheetId="46">#REF!</definedName>
    <definedName name="_m_55" localSheetId="47">#REF!</definedName>
    <definedName name="_m_55" localSheetId="48">#REF!</definedName>
    <definedName name="_m_55" localSheetId="49">#REF!</definedName>
    <definedName name="_m_55" localSheetId="50">#REF!</definedName>
    <definedName name="_m_55" localSheetId="51">#REF!</definedName>
    <definedName name="_m_55" localSheetId="52">#REF!</definedName>
    <definedName name="_m_55" localSheetId="53">#REF!</definedName>
    <definedName name="_m_55" localSheetId="37">#REF!</definedName>
    <definedName name="_m_55" localSheetId="54">#REF!</definedName>
    <definedName name="_m_55" localSheetId="38">#REF!</definedName>
    <definedName name="_m_55" localSheetId="39">#REF!</definedName>
    <definedName name="_m_55" localSheetId="40">#REF!</definedName>
    <definedName name="_m_55" localSheetId="41">#REF!</definedName>
    <definedName name="_m_55" localSheetId="42">#REF!</definedName>
    <definedName name="_m_55" localSheetId="43">#REF!</definedName>
    <definedName name="_m_55" localSheetId="44">#REF!</definedName>
    <definedName name="_m_55" localSheetId="55">#REF!</definedName>
    <definedName name="_m_55" localSheetId="59">#REF!</definedName>
    <definedName name="_m_55" localSheetId="56">#REF!</definedName>
    <definedName name="_m_55" localSheetId="57">#REF!</definedName>
    <definedName name="_m_55" localSheetId="58">#REF!</definedName>
    <definedName name="_m_55" localSheetId="60">#REF!</definedName>
    <definedName name="_m_55">#REF!</definedName>
    <definedName name="_m_56" localSheetId="2">#REF!</definedName>
    <definedName name="_m_56" localSheetId="3">#REF!</definedName>
    <definedName name="_m_56" localSheetId="4">#REF!</definedName>
    <definedName name="_m_56" localSheetId="5">#REF!</definedName>
    <definedName name="_m_56" localSheetId="6">#REF!</definedName>
    <definedName name="_m_56" localSheetId="7">#REF!</definedName>
    <definedName name="_m_56" localSheetId="8">#REF!</definedName>
    <definedName name="_m_56" localSheetId="9">#REF!</definedName>
    <definedName name="_m_56" localSheetId="10">#REF!</definedName>
    <definedName name="_m_56" localSheetId="11">#REF!</definedName>
    <definedName name="_m_56" localSheetId="12">#REF!</definedName>
    <definedName name="_m_56" localSheetId="13">#REF!</definedName>
    <definedName name="_m_56" localSheetId="14">#REF!</definedName>
    <definedName name="_m_56" localSheetId="15">#REF!</definedName>
    <definedName name="_m_56" localSheetId="16">#REF!</definedName>
    <definedName name="_m_56" localSheetId="17">#REF!</definedName>
    <definedName name="_m_56" localSheetId="18">#REF!</definedName>
    <definedName name="_m_56" localSheetId="19">#REF!</definedName>
    <definedName name="_m_56" localSheetId="20">#REF!</definedName>
    <definedName name="_m_56" localSheetId="21">#REF!</definedName>
    <definedName name="_m_56" localSheetId="27">#REF!</definedName>
    <definedName name="_m_56" localSheetId="28">#REF!</definedName>
    <definedName name="_m_56" localSheetId="29">#REF!</definedName>
    <definedName name="_m_56" localSheetId="30">#REF!</definedName>
    <definedName name="_m_56" localSheetId="31">#REF!</definedName>
    <definedName name="_m_56" localSheetId="32">#REF!</definedName>
    <definedName name="_m_56" localSheetId="33">#REF!</definedName>
    <definedName name="_m_56" localSheetId="34">#REF!</definedName>
    <definedName name="_m_56" localSheetId="35">#REF!</definedName>
    <definedName name="_m_56" localSheetId="36">#REF!</definedName>
    <definedName name="_m_56" localSheetId="45">#REF!</definedName>
    <definedName name="_m_56" localSheetId="46">#REF!</definedName>
    <definedName name="_m_56" localSheetId="47">#REF!</definedName>
    <definedName name="_m_56" localSheetId="48">#REF!</definedName>
    <definedName name="_m_56" localSheetId="49">#REF!</definedName>
    <definedName name="_m_56" localSheetId="50">#REF!</definedName>
    <definedName name="_m_56" localSheetId="51">#REF!</definedName>
    <definedName name="_m_56" localSheetId="52">#REF!</definedName>
    <definedName name="_m_56" localSheetId="53">#REF!</definedName>
    <definedName name="_m_56" localSheetId="37">#REF!</definedName>
    <definedName name="_m_56" localSheetId="54">#REF!</definedName>
    <definedName name="_m_56" localSheetId="38">#REF!</definedName>
    <definedName name="_m_56" localSheetId="39">#REF!</definedName>
    <definedName name="_m_56" localSheetId="40">#REF!</definedName>
    <definedName name="_m_56" localSheetId="41">#REF!</definedName>
    <definedName name="_m_56" localSheetId="42">#REF!</definedName>
    <definedName name="_m_56" localSheetId="43">#REF!</definedName>
    <definedName name="_m_56" localSheetId="44">#REF!</definedName>
    <definedName name="_m_56" localSheetId="55">#REF!</definedName>
    <definedName name="_m_56" localSheetId="59">#REF!</definedName>
    <definedName name="_m_56" localSheetId="56">#REF!</definedName>
    <definedName name="_m_56" localSheetId="57">#REF!</definedName>
    <definedName name="_m_56" localSheetId="58">#REF!</definedName>
    <definedName name="_m_56" localSheetId="60">#REF!</definedName>
    <definedName name="_m_56">#REF!</definedName>
    <definedName name="_m_57" localSheetId="2">#REF!</definedName>
    <definedName name="_m_57" localSheetId="3">#REF!</definedName>
    <definedName name="_m_57" localSheetId="4">#REF!</definedName>
    <definedName name="_m_57" localSheetId="5">#REF!</definedName>
    <definedName name="_m_57" localSheetId="6">#REF!</definedName>
    <definedName name="_m_57" localSheetId="7">#REF!</definedName>
    <definedName name="_m_57" localSheetId="8">#REF!</definedName>
    <definedName name="_m_57" localSheetId="9">#REF!</definedName>
    <definedName name="_m_57" localSheetId="10">#REF!</definedName>
    <definedName name="_m_57" localSheetId="11">#REF!</definedName>
    <definedName name="_m_57" localSheetId="12">#REF!</definedName>
    <definedName name="_m_57" localSheetId="13">#REF!</definedName>
    <definedName name="_m_57" localSheetId="14">#REF!</definedName>
    <definedName name="_m_57" localSheetId="15">#REF!</definedName>
    <definedName name="_m_57" localSheetId="16">#REF!</definedName>
    <definedName name="_m_57" localSheetId="17">#REF!</definedName>
    <definedName name="_m_57" localSheetId="18">#REF!</definedName>
    <definedName name="_m_57" localSheetId="19">#REF!</definedName>
    <definedName name="_m_57" localSheetId="20">#REF!</definedName>
    <definedName name="_m_57" localSheetId="21">#REF!</definedName>
    <definedName name="_m_57" localSheetId="27">#REF!</definedName>
    <definedName name="_m_57" localSheetId="28">#REF!</definedName>
    <definedName name="_m_57" localSheetId="29">#REF!</definedName>
    <definedName name="_m_57" localSheetId="30">#REF!</definedName>
    <definedName name="_m_57" localSheetId="31">#REF!</definedName>
    <definedName name="_m_57" localSheetId="32">#REF!</definedName>
    <definedName name="_m_57" localSheetId="33">#REF!</definedName>
    <definedName name="_m_57" localSheetId="34">#REF!</definedName>
    <definedName name="_m_57" localSheetId="35">#REF!</definedName>
    <definedName name="_m_57" localSheetId="36">#REF!</definedName>
    <definedName name="_m_57" localSheetId="45">#REF!</definedName>
    <definedName name="_m_57" localSheetId="46">#REF!</definedName>
    <definedName name="_m_57" localSheetId="47">#REF!</definedName>
    <definedName name="_m_57" localSheetId="48">#REF!</definedName>
    <definedName name="_m_57" localSheetId="49">#REF!</definedName>
    <definedName name="_m_57" localSheetId="50">#REF!</definedName>
    <definedName name="_m_57" localSheetId="51">#REF!</definedName>
    <definedName name="_m_57" localSheetId="52">#REF!</definedName>
    <definedName name="_m_57" localSheetId="53">#REF!</definedName>
    <definedName name="_m_57" localSheetId="37">#REF!</definedName>
    <definedName name="_m_57" localSheetId="54">#REF!</definedName>
    <definedName name="_m_57" localSheetId="38">#REF!</definedName>
    <definedName name="_m_57" localSheetId="39">#REF!</definedName>
    <definedName name="_m_57" localSheetId="40">#REF!</definedName>
    <definedName name="_m_57" localSheetId="41">#REF!</definedName>
    <definedName name="_m_57" localSheetId="42">#REF!</definedName>
    <definedName name="_m_57" localSheetId="43">#REF!</definedName>
    <definedName name="_m_57" localSheetId="44">#REF!</definedName>
    <definedName name="_m_57" localSheetId="55">#REF!</definedName>
    <definedName name="_m_57" localSheetId="59">#REF!</definedName>
    <definedName name="_m_57" localSheetId="56">#REF!</definedName>
    <definedName name="_m_57" localSheetId="57">#REF!</definedName>
    <definedName name="_m_57" localSheetId="58">#REF!</definedName>
    <definedName name="_m_57" localSheetId="60">#REF!</definedName>
    <definedName name="_m_57">#REF!</definedName>
    <definedName name="_m_87" localSheetId="2">#REF!</definedName>
    <definedName name="_m_87" localSheetId="3">#REF!</definedName>
    <definedName name="_m_87" localSheetId="4">#REF!</definedName>
    <definedName name="_m_87" localSheetId="5">#REF!</definedName>
    <definedName name="_m_87" localSheetId="6">#REF!</definedName>
    <definedName name="_m_87" localSheetId="7">#REF!</definedName>
    <definedName name="_m_87" localSheetId="8">#REF!</definedName>
    <definedName name="_m_87" localSheetId="9">#REF!</definedName>
    <definedName name="_m_87" localSheetId="10">#REF!</definedName>
    <definedName name="_m_87" localSheetId="11">#REF!</definedName>
    <definedName name="_m_87" localSheetId="12">#REF!</definedName>
    <definedName name="_m_87" localSheetId="13">#REF!</definedName>
    <definedName name="_m_87" localSheetId="14">#REF!</definedName>
    <definedName name="_m_87" localSheetId="15">#REF!</definedName>
    <definedName name="_m_87" localSheetId="16">#REF!</definedName>
    <definedName name="_m_87" localSheetId="17">#REF!</definedName>
    <definedName name="_m_87" localSheetId="18">#REF!</definedName>
    <definedName name="_m_87" localSheetId="19">#REF!</definedName>
    <definedName name="_m_87" localSheetId="20">#REF!</definedName>
    <definedName name="_m_87" localSheetId="21">#REF!</definedName>
    <definedName name="_m_87" localSheetId="27">#REF!</definedName>
    <definedName name="_m_87" localSheetId="28">#REF!</definedName>
    <definedName name="_m_87" localSheetId="29">#REF!</definedName>
    <definedName name="_m_87" localSheetId="30">#REF!</definedName>
    <definedName name="_m_87" localSheetId="31">#REF!</definedName>
    <definedName name="_m_87" localSheetId="32">#REF!</definedName>
    <definedName name="_m_87" localSheetId="33">#REF!</definedName>
    <definedName name="_m_87" localSheetId="34">#REF!</definedName>
    <definedName name="_m_87" localSheetId="35">#REF!</definedName>
    <definedName name="_m_87" localSheetId="36">#REF!</definedName>
    <definedName name="_m_87" localSheetId="45">#REF!</definedName>
    <definedName name="_m_87" localSheetId="46">#REF!</definedName>
    <definedName name="_m_87" localSheetId="47">#REF!</definedName>
    <definedName name="_m_87" localSheetId="48">#REF!</definedName>
    <definedName name="_m_87" localSheetId="49">#REF!</definedName>
    <definedName name="_m_87" localSheetId="50">#REF!</definedName>
    <definedName name="_m_87" localSheetId="51">#REF!</definedName>
    <definedName name="_m_87" localSheetId="52">#REF!</definedName>
    <definedName name="_m_87" localSheetId="53">#REF!</definedName>
    <definedName name="_m_87" localSheetId="37">#REF!</definedName>
    <definedName name="_m_87" localSheetId="54">#REF!</definedName>
    <definedName name="_m_87" localSheetId="38">#REF!</definedName>
    <definedName name="_m_87" localSheetId="39">#REF!</definedName>
    <definedName name="_m_87" localSheetId="40">#REF!</definedName>
    <definedName name="_m_87" localSheetId="41">#REF!</definedName>
    <definedName name="_m_87" localSheetId="42">#REF!</definedName>
    <definedName name="_m_87" localSheetId="43">#REF!</definedName>
    <definedName name="_m_87" localSheetId="44">#REF!</definedName>
    <definedName name="_m_87" localSheetId="55">#REF!</definedName>
    <definedName name="_m_87" localSheetId="59">#REF!</definedName>
    <definedName name="_m_87" localSheetId="56">#REF!</definedName>
    <definedName name="_m_87" localSheetId="57">#REF!</definedName>
    <definedName name="_m_87" localSheetId="58">#REF!</definedName>
    <definedName name="_m_87" localSheetId="60">#REF!</definedName>
    <definedName name="_m_87">#REF!</definedName>
    <definedName name="_PAT2" localSheetId="36">#REF!</definedName>
    <definedName name="_PAT2" localSheetId="45">#REF!</definedName>
    <definedName name="_PAT2" localSheetId="46">#REF!</definedName>
    <definedName name="_PAT2" localSheetId="47">#REF!</definedName>
    <definedName name="_PAT2" localSheetId="48">#REF!</definedName>
    <definedName name="_PAT2" localSheetId="49">#REF!</definedName>
    <definedName name="_PAT2" localSheetId="50">#REF!</definedName>
    <definedName name="_PAT2" localSheetId="51">#REF!</definedName>
    <definedName name="_PAT2" localSheetId="52">#REF!</definedName>
    <definedName name="_PAT2" localSheetId="53">#REF!</definedName>
    <definedName name="_PAT2" localSheetId="37">#REF!</definedName>
    <definedName name="_PAT2" localSheetId="54">#REF!</definedName>
    <definedName name="_PAT2" localSheetId="38">#REF!</definedName>
    <definedName name="_PAT2" localSheetId="39">#REF!</definedName>
    <definedName name="_PAT2" localSheetId="40">#REF!</definedName>
    <definedName name="_PAT2" localSheetId="41">#REF!</definedName>
    <definedName name="_PAT2" localSheetId="42">#REF!</definedName>
    <definedName name="_PAT2" localSheetId="43">#REF!</definedName>
    <definedName name="_PAT2" localSheetId="44">#REF!</definedName>
    <definedName name="_PAT2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7">#REF!</definedName>
    <definedName name="a" localSheetId="28">#REF!</definedName>
    <definedName name="a" localSheetId="29">#REF!</definedName>
    <definedName name="a" localSheetId="30">#REF!</definedName>
    <definedName name="a" localSheetId="31">#REF!</definedName>
    <definedName name="a" localSheetId="32">#REF!</definedName>
    <definedName name="a" localSheetId="33">#REF!</definedName>
    <definedName name="a" localSheetId="34">#REF!</definedName>
    <definedName name="a" localSheetId="35">#REF!</definedName>
    <definedName name="a" localSheetId="36">#REF!</definedName>
    <definedName name="a" localSheetId="45">#REF!</definedName>
    <definedName name="a" localSheetId="46">#REF!</definedName>
    <definedName name="a" localSheetId="47">#REF!</definedName>
    <definedName name="a" localSheetId="48">#REF!</definedName>
    <definedName name="a" localSheetId="49">#REF!</definedName>
    <definedName name="a" localSheetId="50">#REF!</definedName>
    <definedName name="a" localSheetId="51">#REF!</definedName>
    <definedName name="a" localSheetId="52">#REF!</definedName>
    <definedName name="a" localSheetId="53">#REF!</definedName>
    <definedName name="a" localSheetId="37">#REF!</definedName>
    <definedName name="a" localSheetId="54">#REF!</definedName>
    <definedName name="a" localSheetId="38">#REF!</definedName>
    <definedName name="a" localSheetId="39">#REF!</definedName>
    <definedName name="a" localSheetId="40">#REF!</definedName>
    <definedName name="a" localSheetId="41">#REF!</definedName>
    <definedName name="a" localSheetId="42">#REF!</definedName>
    <definedName name="a" localSheetId="43">#REF!</definedName>
    <definedName name="a" localSheetId="44">#REF!</definedName>
    <definedName name="a" localSheetId="55">#REF!</definedName>
    <definedName name="a" localSheetId="59">#REF!</definedName>
    <definedName name="a" localSheetId="56">#REF!</definedName>
    <definedName name="a" localSheetId="57">#REF!</definedName>
    <definedName name="a" localSheetId="58">#REF!</definedName>
    <definedName name="a" localSheetId="60">#REF!</definedName>
    <definedName name="a">#REF!</definedName>
    <definedName name="A_impresión_IM_1" localSheetId="2">[1]Indice!#REF!</definedName>
    <definedName name="A_impresión_IM_1" localSheetId="3">[1]Indice!#REF!</definedName>
    <definedName name="A_impresión_IM_1" localSheetId="4">[1]Indice!#REF!</definedName>
    <definedName name="A_impresión_IM_1" localSheetId="5">[1]Indice!#REF!</definedName>
    <definedName name="A_impresión_IM_1" localSheetId="6">[1]Indice!#REF!</definedName>
    <definedName name="A_impresión_IM_1" localSheetId="7">[1]Indice!#REF!</definedName>
    <definedName name="A_impresión_IM_1" localSheetId="8">[1]Indice!#REF!</definedName>
    <definedName name="A_impresión_IM_1" localSheetId="9">[1]Indice!#REF!</definedName>
    <definedName name="A_impresión_IM_1" localSheetId="10">[1]Indice!#REF!</definedName>
    <definedName name="A_impresión_IM_1" localSheetId="11">[1]Indice!#REF!</definedName>
    <definedName name="A_impresión_IM_1" localSheetId="12">[1]Indice!#REF!</definedName>
    <definedName name="A_impresión_IM_1" localSheetId="13">[1]Indice!#REF!</definedName>
    <definedName name="A_impresión_IM_1" localSheetId="14">[1]Indice!#REF!</definedName>
    <definedName name="A_impresión_IM_1" localSheetId="15">[1]Indice!#REF!</definedName>
    <definedName name="A_impresión_IM_1" localSheetId="16">[1]Indice!#REF!</definedName>
    <definedName name="A_impresión_IM_1" localSheetId="17">[1]Indice!#REF!</definedName>
    <definedName name="A_impresión_IM_1" localSheetId="18">[1]Indice!#REF!</definedName>
    <definedName name="A_impresión_IM_1" localSheetId="19">[1]Indice!#REF!</definedName>
    <definedName name="A_impresión_IM_1" localSheetId="20">[1]Indice!#REF!</definedName>
    <definedName name="A_impresión_IM_1" localSheetId="21">[1]Indice!#REF!</definedName>
    <definedName name="A_impresión_IM_1" localSheetId="27">[1]Indice!#REF!</definedName>
    <definedName name="A_impresión_IM_1" localSheetId="28">[1]Indice!#REF!</definedName>
    <definedName name="A_impresión_IM_1" localSheetId="29">[1]Indice!#REF!</definedName>
    <definedName name="A_impresión_IM_1" localSheetId="30">[1]Indice!#REF!</definedName>
    <definedName name="A_impresión_IM_1" localSheetId="31">[1]Indice!#REF!</definedName>
    <definedName name="A_impresión_IM_1" localSheetId="32">[1]Indice!#REF!</definedName>
    <definedName name="A_impresión_IM_1" localSheetId="33">[1]Indice!#REF!</definedName>
    <definedName name="A_impresión_IM_1" localSheetId="34">[1]Indice!#REF!</definedName>
    <definedName name="A_impresión_IM_1" localSheetId="35">[1]Indice!#REF!</definedName>
    <definedName name="A_impresión_IM_1" localSheetId="36">[1]Indice!#REF!</definedName>
    <definedName name="A_impresión_IM_1" localSheetId="45">[1]Indice!#REF!</definedName>
    <definedName name="A_impresión_IM_1" localSheetId="46">[1]Indice!#REF!</definedName>
    <definedName name="A_impresión_IM_1" localSheetId="47">[1]Indice!#REF!</definedName>
    <definedName name="A_impresión_IM_1" localSheetId="48">[1]Indice!#REF!</definedName>
    <definedName name="A_impresión_IM_1" localSheetId="49">[1]Indice!#REF!</definedName>
    <definedName name="A_impresión_IM_1" localSheetId="50">[1]Indice!#REF!</definedName>
    <definedName name="A_impresión_IM_1" localSheetId="51">[1]Indice!#REF!</definedName>
    <definedName name="A_impresión_IM_1" localSheetId="52">[1]Indice!#REF!</definedName>
    <definedName name="A_impresión_IM_1" localSheetId="53">[1]Indice!#REF!</definedName>
    <definedName name="A_impresión_IM_1" localSheetId="37">[1]Indice!#REF!</definedName>
    <definedName name="A_impresión_IM_1" localSheetId="54">[1]Indice!#REF!</definedName>
    <definedName name="A_impresión_IM_1" localSheetId="38">[1]Indice!#REF!</definedName>
    <definedName name="A_impresión_IM_1" localSheetId="39">[1]Indice!#REF!</definedName>
    <definedName name="A_impresión_IM_1" localSheetId="40">[1]Indice!#REF!</definedName>
    <definedName name="A_impresión_IM_1" localSheetId="41">[1]Indice!#REF!</definedName>
    <definedName name="A_impresión_IM_1" localSheetId="42">[1]Indice!#REF!</definedName>
    <definedName name="A_impresión_IM_1" localSheetId="43">[1]Indice!#REF!</definedName>
    <definedName name="A_impresión_IM_1" localSheetId="44">[1]Indice!#REF!</definedName>
    <definedName name="A_impresión_IM_1" localSheetId="55">[1]Indice!#REF!</definedName>
    <definedName name="A_impresión_IM_1" localSheetId="59">[1]Indice!#REF!</definedName>
    <definedName name="A_impresión_IM_1" localSheetId="56">[1]Indice!#REF!</definedName>
    <definedName name="A_impresión_IM_1" localSheetId="57">[1]Indice!#REF!</definedName>
    <definedName name="A_impresión_IM_1" localSheetId="58">[1]Indice!#REF!</definedName>
    <definedName name="A_impresión_IM_1" localSheetId="60">[1]Indice!#REF!</definedName>
    <definedName name="A_impresión_IM_1">[1]Indice!#REF!</definedName>
    <definedName name="A_impresión_IM_12" localSheetId="2">'[1]Mano de Obra'!#REF!</definedName>
    <definedName name="A_impresión_IM_12" localSheetId="3">'[1]Mano de Obra'!#REF!</definedName>
    <definedName name="A_impresión_IM_12" localSheetId="4">'[1]Mano de Obra'!#REF!</definedName>
    <definedName name="A_impresión_IM_12" localSheetId="5">'[1]Mano de Obra'!#REF!</definedName>
    <definedName name="A_impresión_IM_12" localSheetId="6">'[1]Mano de Obra'!#REF!</definedName>
    <definedName name="A_impresión_IM_12" localSheetId="7">'[1]Mano de Obra'!#REF!</definedName>
    <definedName name="A_impresión_IM_12" localSheetId="8">'[1]Mano de Obra'!#REF!</definedName>
    <definedName name="A_impresión_IM_12" localSheetId="9">'[1]Mano de Obra'!#REF!</definedName>
    <definedName name="A_impresión_IM_12" localSheetId="10">'[1]Mano de Obra'!#REF!</definedName>
    <definedName name="A_impresión_IM_12" localSheetId="11">'[1]Mano de Obra'!#REF!</definedName>
    <definedName name="A_impresión_IM_12" localSheetId="12">'[1]Mano de Obra'!#REF!</definedName>
    <definedName name="A_impresión_IM_12" localSheetId="13">'[1]Mano de Obra'!#REF!</definedName>
    <definedName name="A_impresión_IM_12" localSheetId="14">'[1]Mano de Obra'!#REF!</definedName>
    <definedName name="A_impresión_IM_12" localSheetId="15">'[1]Mano de Obra'!#REF!</definedName>
    <definedName name="A_impresión_IM_12" localSheetId="16">'[1]Mano de Obra'!#REF!</definedName>
    <definedName name="A_impresión_IM_12" localSheetId="17">'[1]Mano de Obra'!#REF!</definedName>
    <definedName name="A_impresión_IM_12" localSheetId="18">'[1]Mano de Obra'!#REF!</definedName>
    <definedName name="A_impresión_IM_12" localSheetId="19">'[1]Mano de Obra'!#REF!</definedName>
    <definedName name="A_impresión_IM_12" localSheetId="20">'[1]Mano de Obra'!#REF!</definedName>
    <definedName name="A_impresión_IM_12" localSheetId="21">'[1]Mano de Obra'!#REF!</definedName>
    <definedName name="A_impresión_IM_12" localSheetId="27">'[1]Mano de Obra'!#REF!</definedName>
    <definedName name="A_impresión_IM_12" localSheetId="28">'[1]Mano de Obra'!#REF!</definedName>
    <definedName name="A_impresión_IM_12" localSheetId="29">'[1]Mano de Obra'!#REF!</definedName>
    <definedName name="A_impresión_IM_12" localSheetId="30">'[1]Mano de Obra'!#REF!</definedName>
    <definedName name="A_impresión_IM_12" localSheetId="31">'[1]Mano de Obra'!#REF!</definedName>
    <definedName name="A_impresión_IM_12" localSheetId="32">'[1]Mano de Obra'!#REF!</definedName>
    <definedName name="A_impresión_IM_12" localSheetId="33">'[1]Mano de Obra'!#REF!</definedName>
    <definedName name="A_impresión_IM_12" localSheetId="34">'[1]Mano de Obra'!#REF!</definedName>
    <definedName name="A_impresión_IM_12" localSheetId="35">'[1]Mano de Obra'!#REF!</definedName>
    <definedName name="A_impresión_IM_12" localSheetId="36">'[1]Mano de Obra'!#REF!</definedName>
    <definedName name="A_impresión_IM_12" localSheetId="45">'[1]Mano de Obra'!#REF!</definedName>
    <definedName name="A_impresión_IM_12" localSheetId="46">'[1]Mano de Obra'!#REF!</definedName>
    <definedName name="A_impresión_IM_12" localSheetId="47">'[1]Mano de Obra'!#REF!</definedName>
    <definedName name="A_impresión_IM_12" localSheetId="48">'[1]Mano de Obra'!#REF!</definedName>
    <definedName name="A_impresión_IM_12" localSheetId="49">'[1]Mano de Obra'!#REF!</definedName>
    <definedName name="A_impresión_IM_12" localSheetId="50">'[1]Mano de Obra'!#REF!</definedName>
    <definedName name="A_impresión_IM_12" localSheetId="51">'[1]Mano de Obra'!#REF!</definedName>
    <definedName name="A_impresión_IM_12" localSheetId="52">'[1]Mano de Obra'!#REF!</definedName>
    <definedName name="A_impresión_IM_12" localSheetId="53">'[1]Mano de Obra'!#REF!</definedName>
    <definedName name="A_impresión_IM_12" localSheetId="37">'[1]Mano de Obra'!#REF!</definedName>
    <definedName name="A_impresión_IM_12" localSheetId="54">'[1]Mano de Obra'!#REF!</definedName>
    <definedName name="A_impresión_IM_12" localSheetId="38">'[1]Mano de Obra'!#REF!</definedName>
    <definedName name="A_impresión_IM_12" localSheetId="39">'[1]Mano de Obra'!#REF!</definedName>
    <definedName name="A_impresión_IM_12" localSheetId="40">'[1]Mano de Obra'!#REF!</definedName>
    <definedName name="A_impresión_IM_12" localSheetId="41">'[1]Mano de Obra'!#REF!</definedName>
    <definedName name="A_impresión_IM_12" localSheetId="42">'[1]Mano de Obra'!#REF!</definedName>
    <definedName name="A_impresión_IM_12" localSheetId="43">'[1]Mano de Obra'!#REF!</definedName>
    <definedName name="A_impresión_IM_12" localSheetId="44">'[1]Mano de Obra'!#REF!</definedName>
    <definedName name="A_impresión_IM_12" localSheetId="55">'[1]Mano de Obra'!#REF!</definedName>
    <definedName name="A_impresión_IM_12" localSheetId="59">'[1]Mano de Obra'!#REF!</definedName>
    <definedName name="A_impresión_IM_12" localSheetId="56">'[1]Mano de Obra'!#REF!</definedName>
    <definedName name="A_impresión_IM_12" localSheetId="57">'[1]Mano de Obra'!#REF!</definedName>
    <definedName name="A_impresión_IM_12" localSheetId="58">'[1]Mano de Obra'!#REF!</definedName>
    <definedName name="A_impresión_IM_12" localSheetId="60">'[1]Mano de Obra'!#REF!</definedName>
    <definedName name="A_impresión_IM_12">'[1]Mano de Obra'!#REF!</definedName>
    <definedName name="A_impresión_IM_13" localSheetId="2">[1]Equipos!#REF!</definedName>
    <definedName name="A_impresión_IM_13" localSheetId="3">[1]Equipos!#REF!</definedName>
    <definedName name="A_impresión_IM_13" localSheetId="4">[1]Equipos!#REF!</definedName>
    <definedName name="A_impresión_IM_13" localSheetId="5">[1]Equipos!#REF!</definedName>
    <definedName name="A_impresión_IM_13" localSheetId="6">[1]Equipos!#REF!</definedName>
    <definedName name="A_impresión_IM_13" localSheetId="7">[1]Equipos!#REF!</definedName>
    <definedName name="A_impresión_IM_13" localSheetId="8">[1]Equipos!#REF!</definedName>
    <definedName name="A_impresión_IM_13" localSheetId="9">[1]Equipos!#REF!</definedName>
    <definedName name="A_impresión_IM_13" localSheetId="10">[1]Equipos!#REF!</definedName>
    <definedName name="A_impresión_IM_13" localSheetId="11">[1]Equipos!#REF!</definedName>
    <definedName name="A_impresión_IM_13" localSheetId="12">[1]Equipos!#REF!</definedName>
    <definedName name="A_impresión_IM_13" localSheetId="13">[1]Equipos!#REF!</definedName>
    <definedName name="A_impresión_IM_13" localSheetId="14">[1]Equipos!#REF!</definedName>
    <definedName name="A_impresión_IM_13" localSheetId="15">[1]Equipos!#REF!</definedName>
    <definedName name="A_impresión_IM_13" localSheetId="16">[1]Equipos!#REF!</definedName>
    <definedName name="A_impresión_IM_13" localSheetId="17">[1]Equipos!#REF!</definedName>
    <definedName name="A_impresión_IM_13" localSheetId="18">[1]Equipos!#REF!</definedName>
    <definedName name="A_impresión_IM_13" localSheetId="19">[1]Equipos!#REF!</definedName>
    <definedName name="A_impresión_IM_13" localSheetId="20">[1]Equipos!#REF!</definedName>
    <definedName name="A_impresión_IM_13" localSheetId="21">[1]Equipos!#REF!</definedName>
    <definedName name="A_impresión_IM_13" localSheetId="27">[1]Equipos!#REF!</definedName>
    <definedName name="A_impresión_IM_13" localSheetId="28">[1]Equipos!#REF!</definedName>
    <definedName name="A_impresión_IM_13" localSheetId="29">[1]Equipos!#REF!</definedName>
    <definedName name="A_impresión_IM_13" localSheetId="30">[1]Equipos!#REF!</definedName>
    <definedName name="A_impresión_IM_13" localSheetId="31">[1]Equipos!#REF!</definedName>
    <definedName name="A_impresión_IM_13" localSheetId="32">[1]Equipos!#REF!</definedName>
    <definedName name="A_impresión_IM_13" localSheetId="33">[1]Equipos!#REF!</definedName>
    <definedName name="A_impresión_IM_13" localSheetId="34">[1]Equipos!#REF!</definedName>
    <definedName name="A_impresión_IM_13" localSheetId="35">[1]Equipos!#REF!</definedName>
    <definedName name="A_impresión_IM_13" localSheetId="36">[1]Equipos!#REF!</definedName>
    <definedName name="A_impresión_IM_13" localSheetId="45">[1]Equipos!#REF!</definedName>
    <definedName name="A_impresión_IM_13" localSheetId="46">[1]Equipos!#REF!</definedName>
    <definedName name="A_impresión_IM_13" localSheetId="47">[1]Equipos!#REF!</definedName>
    <definedName name="A_impresión_IM_13" localSheetId="48">[1]Equipos!#REF!</definedName>
    <definedName name="A_impresión_IM_13" localSheetId="49">[1]Equipos!#REF!</definedName>
    <definedName name="A_impresión_IM_13" localSheetId="50">[1]Equipos!#REF!</definedName>
    <definedName name="A_impresión_IM_13" localSheetId="51">[1]Equipos!#REF!</definedName>
    <definedName name="A_impresión_IM_13" localSheetId="52">[1]Equipos!#REF!</definedName>
    <definedName name="A_impresión_IM_13" localSheetId="53">[1]Equipos!#REF!</definedName>
    <definedName name="A_impresión_IM_13" localSheetId="37">[1]Equipos!#REF!</definedName>
    <definedName name="A_impresión_IM_13" localSheetId="54">[1]Equipos!#REF!</definedName>
    <definedName name="A_impresión_IM_13" localSheetId="38">[1]Equipos!#REF!</definedName>
    <definedName name="A_impresión_IM_13" localSheetId="39">[1]Equipos!#REF!</definedName>
    <definedName name="A_impresión_IM_13" localSheetId="40">[1]Equipos!#REF!</definedName>
    <definedName name="A_impresión_IM_13" localSheetId="41">[1]Equipos!#REF!</definedName>
    <definedName name="A_impresión_IM_13" localSheetId="42">[1]Equipos!#REF!</definedName>
    <definedName name="A_impresión_IM_13" localSheetId="43">[1]Equipos!#REF!</definedName>
    <definedName name="A_impresión_IM_13" localSheetId="44">[1]Equipos!#REF!</definedName>
    <definedName name="A_impresión_IM_13" localSheetId="55">[1]Equipos!#REF!</definedName>
    <definedName name="A_impresión_IM_13" localSheetId="59">[1]Equipos!#REF!</definedName>
    <definedName name="A_impresión_IM_13" localSheetId="56">[1]Equipos!#REF!</definedName>
    <definedName name="A_impresión_IM_13" localSheetId="57">[1]Equipos!#REF!</definedName>
    <definedName name="A_impresión_IM_13" localSheetId="58">[1]Equipos!#REF!</definedName>
    <definedName name="A_impresión_IM_13" localSheetId="60">[1]Equipos!#REF!</definedName>
    <definedName name="A_impresión_IM_13">[1]Equipos!#REF!</definedName>
    <definedName name="A_impresión_IM_14" localSheetId="2">'[1]Listado Items'!#REF!</definedName>
    <definedName name="A_impresión_IM_14" localSheetId="3">'[1]Listado Items'!#REF!</definedName>
    <definedName name="A_impresión_IM_14" localSheetId="4">'[1]Listado Items'!#REF!</definedName>
    <definedName name="A_impresión_IM_14" localSheetId="5">'[1]Listado Items'!#REF!</definedName>
    <definedName name="A_impresión_IM_14" localSheetId="6">'[1]Listado Items'!#REF!</definedName>
    <definedName name="A_impresión_IM_14" localSheetId="7">'[1]Listado Items'!#REF!</definedName>
    <definedName name="A_impresión_IM_14" localSheetId="8">'[1]Listado Items'!#REF!</definedName>
    <definedName name="A_impresión_IM_14" localSheetId="9">'[1]Listado Items'!#REF!</definedName>
    <definedName name="A_impresión_IM_14" localSheetId="10">'[1]Listado Items'!#REF!</definedName>
    <definedName name="A_impresión_IM_14" localSheetId="11">'[1]Listado Items'!#REF!</definedName>
    <definedName name="A_impresión_IM_14" localSheetId="12">'[1]Listado Items'!#REF!</definedName>
    <definedName name="A_impresión_IM_14" localSheetId="13">'[1]Listado Items'!#REF!</definedName>
    <definedName name="A_impresión_IM_14" localSheetId="14">'[1]Listado Items'!#REF!</definedName>
    <definedName name="A_impresión_IM_14" localSheetId="15">'[1]Listado Items'!#REF!</definedName>
    <definedName name="A_impresión_IM_14" localSheetId="16">'[1]Listado Items'!#REF!</definedName>
    <definedName name="A_impresión_IM_14" localSheetId="17">'[1]Listado Items'!#REF!</definedName>
    <definedName name="A_impresión_IM_14" localSheetId="18">'[1]Listado Items'!#REF!</definedName>
    <definedName name="A_impresión_IM_14" localSheetId="19">'[1]Listado Items'!#REF!</definedName>
    <definedName name="A_impresión_IM_14" localSheetId="20">'[1]Listado Items'!#REF!</definedName>
    <definedName name="A_impresión_IM_14" localSheetId="21">'[1]Listado Items'!#REF!</definedName>
    <definedName name="A_impresión_IM_14" localSheetId="27">'[1]Listado Items'!#REF!</definedName>
    <definedName name="A_impresión_IM_14" localSheetId="28">'[1]Listado Items'!#REF!</definedName>
    <definedName name="A_impresión_IM_14" localSheetId="29">'[1]Listado Items'!#REF!</definedName>
    <definedName name="A_impresión_IM_14" localSheetId="30">'[1]Listado Items'!#REF!</definedName>
    <definedName name="A_impresión_IM_14" localSheetId="31">'[1]Listado Items'!#REF!</definedName>
    <definedName name="A_impresión_IM_14" localSheetId="32">'[1]Listado Items'!#REF!</definedName>
    <definedName name="A_impresión_IM_14" localSheetId="33">'[1]Listado Items'!#REF!</definedName>
    <definedName name="A_impresión_IM_14" localSheetId="34">'[1]Listado Items'!#REF!</definedName>
    <definedName name="A_impresión_IM_14" localSheetId="35">'[1]Listado Items'!#REF!</definedName>
    <definedName name="A_impresión_IM_14" localSheetId="36">'[1]Listado Items'!#REF!</definedName>
    <definedName name="A_impresión_IM_14" localSheetId="45">'[1]Listado Items'!#REF!</definedName>
    <definedName name="A_impresión_IM_14" localSheetId="46">'[1]Listado Items'!#REF!</definedName>
    <definedName name="A_impresión_IM_14" localSheetId="47">'[1]Listado Items'!#REF!</definedName>
    <definedName name="A_impresión_IM_14" localSheetId="48">'[1]Listado Items'!#REF!</definedName>
    <definedName name="A_impresión_IM_14" localSheetId="49">'[1]Listado Items'!#REF!</definedName>
    <definedName name="A_impresión_IM_14" localSheetId="50">'[1]Listado Items'!#REF!</definedName>
    <definedName name="A_impresión_IM_14" localSheetId="51">'[1]Listado Items'!#REF!</definedName>
    <definedName name="A_impresión_IM_14" localSheetId="52">'[1]Listado Items'!#REF!</definedName>
    <definedName name="A_impresión_IM_14" localSheetId="53">'[1]Listado Items'!#REF!</definedName>
    <definedName name="A_impresión_IM_14" localSheetId="37">'[1]Listado Items'!#REF!</definedName>
    <definedName name="A_impresión_IM_14" localSheetId="54">'[1]Listado Items'!#REF!</definedName>
    <definedName name="A_impresión_IM_14" localSheetId="38">'[1]Listado Items'!#REF!</definedName>
    <definedName name="A_impresión_IM_14" localSheetId="39">'[1]Listado Items'!#REF!</definedName>
    <definedName name="A_impresión_IM_14" localSheetId="40">'[1]Listado Items'!#REF!</definedName>
    <definedName name="A_impresión_IM_14" localSheetId="41">'[1]Listado Items'!#REF!</definedName>
    <definedName name="A_impresión_IM_14" localSheetId="42">'[1]Listado Items'!#REF!</definedName>
    <definedName name="A_impresión_IM_14" localSheetId="43">'[1]Listado Items'!#REF!</definedName>
    <definedName name="A_impresión_IM_14" localSheetId="44">'[1]Listado Items'!#REF!</definedName>
    <definedName name="A_impresión_IM_14" localSheetId="55">'[1]Listado Items'!#REF!</definedName>
    <definedName name="A_impresión_IM_14" localSheetId="59">'[1]Listado Items'!#REF!</definedName>
    <definedName name="A_impresión_IM_14" localSheetId="56">'[1]Listado Items'!#REF!</definedName>
    <definedName name="A_impresión_IM_14" localSheetId="57">'[1]Listado Items'!#REF!</definedName>
    <definedName name="A_impresión_IM_14" localSheetId="58">'[1]Listado Items'!#REF!</definedName>
    <definedName name="A_impresión_IM_14" localSheetId="60">'[1]Listado Items'!#REF!</definedName>
    <definedName name="A_impresión_IM_14">'[1]Listado Items'!#REF!</definedName>
    <definedName name="A_impresión_IM_14_22" localSheetId="2">#REF!</definedName>
    <definedName name="A_impresión_IM_14_22" localSheetId="3">#REF!</definedName>
    <definedName name="A_impresión_IM_14_22" localSheetId="4">#REF!</definedName>
    <definedName name="A_impresión_IM_14_22" localSheetId="5">#REF!</definedName>
    <definedName name="A_impresión_IM_14_22" localSheetId="6">#REF!</definedName>
    <definedName name="A_impresión_IM_14_22" localSheetId="7">#REF!</definedName>
    <definedName name="A_impresión_IM_14_22" localSheetId="8">#REF!</definedName>
    <definedName name="A_impresión_IM_14_22" localSheetId="9">#REF!</definedName>
    <definedName name="A_impresión_IM_14_22" localSheetId="10">#REF!</definedName>
    <definedName name="A_impresión_IM_14_22" localSheetId="11">#REF!</definedName>
    <definedName name="A_impresión_IM_14_22" localSheetId="12">#REF!</definedName>
    <definedName name="A_impresión_IM_14_22" localSheetId="13">#REF!</definedName>
    <definedName name="A_impresión_IM_14_22" localSheetId="14">#REF!</definedName>
    <definedName name="A_impresión_IM_14_22" localSheetId="15">#REF!</definedName>
    <definedName name="A_impresión_IM_14_22" localSheetId="16">#REF!</definedName>
    <definedName name="A_impresión_IM_14_22" localSheetId="17">#REF!</definedName>
    <definedName name="A_impresión_IM_14_22" localSheetId="18">#REF!</definedName>
    <definedName name="A_impresión_IM_14_22" localSheetId="19">#REF!</definedName>
    <definedName name="A_impresión_IM_14_22" localSheetId="20">#REF!</definedName>
    <definedName name="A_impresión_IM_14_22" localSheetId="21">#REF!</definedName>
    <definedName name="A_impresión_IM_14_22" localSheetId="27">#REF!</definedName>
    <definedName name="A_impresión_IM_14_22" localSheetId="28">#REF!</definedName>
    <definedName name="A_impresión_IM_14_22" localSheetId="29">#REF!</definedName>
    <definedName name="A_impresión_IM_14_22" localSheetId="30">#REF!</definedName>
    <definedName name="A_impresión_IM_14_22" localSheetId="31">#REF!</definedName>
    <definedName name="A_impresión_IM_14_22" localSheetId="32">#REF!</definedName>
    <definedName name="A_impresión_IM_14_22" localSheetId="33">#REF!</definedName>
    <definedName name="A_impresión_IM_14_22" localSheetId="34">#REF!</definedName>
    <definedName name="A_impresión_IM_14_22" localSheetId="35">#REF!</definedName>
    <definedName name="A_impresión_IM_14_22" localSheetId="36">#REF!</definedName>
    <definedName name="A_impresión_IM_14_22" localSheetId="45">#REF!</definedName>
    <definedName name="A_impresión_IM_14_22" localSheetId="46">#REF!</definedName>
    <definedName name="A_impresión_IM_14_22" localSheetId="47">#REF!</definedName>
    <definedName name="A_impresión_IM_14_22" localSheetId="48">#REF!</definedName>
    <definedName name="A_impresión_IM_14_22" localSheetId="49">#REF!</definedName>
    <definedName name="A_impresión_IM_14_22" localSheetId="50">#REF!</definedName>
    <definedName name="A_impresión_IM_14_22" localSheetId="51">#REF!</definedName>
    <definedName name="A_impresión_IM_14_22" localSheetId="52">#REF!</definedName>
    <definedName name="A_impresión_IM_14_22" localSheetId="53">#REF!</definedName>
    <definedName name="A_impresión_IM_14_22" localSheetId="37">#REF!</definedName>
    <definedName name="A_impresión_IM_14_22" localSheetId="54">#REF!</definedName>
    <definedName name="A_impresión_IM_14_22" localSheetId="38">#REF!</definedName>
    <definedName name="A_impresión_IM_14_22" localSheetId="39">#REF!</definedName>
    <definedName name="A_impresión_IM_14_22" localSheetId="40">#REF!</definedName>
    <definedName name="A_impresión_IM_14_22" localSheetId="41">#REF!</definedName>
    <definedName name="A_impresión_IM_14_22" localSheetId="42">#REF!</definedName>
    <definedName name="A_impresión_IM_14_22" localSheetId="43">#REF!</definedName>
    <definedName name="A_impresión_IM_14_22" localSheetId="44">#REF!</definedName>
    <definedName name="A_impresión_IM_14_22" localSheetId="55">#REF!</definedName>
    <definedName name="A_impresión_IM_14_22" localSheetId="59">#REF!</definedName>
    <definedName name="A_impresión_IM_14_22" localSheetId="56">#REF!</definedName>
    <definedName name="A_impresión_IM_14_22" localSheetId="57">#REF!</definedName>
    <definedName name="A_impresión_IM_14_22" localSheetId="58">#REF!</definedName>
    <definedName name="A_impresión_IM_14_22" localSheetId="60">#REF!</definedName>
    <definedName name="A_impresión_IM_14_22">#REF!</definedName>
    <definedName name="A_impresión_IM_19" localSheetId="2">#REF!</definedName>
    <definedName name="A_impresión_IM_19" localSheetId="3">#REF!</definedName>
    <definedName name="A_impresión_IM_19" localSheetId="4">#REF!</definedName>
    <definedName name="A_impresión_IM_19" localSheetId="5">#REF!</definedName>
    <definedName name="A_impresión_IM_19" localSheetId="6">#REF!</definedName>
    <definedName name="A_impresión_IM_19" localSheetId="7">#REF!</definedName>
    <definedName name="A_impresión_IM_19" localSheetId="8">#REF!</definedName>
    <definedName name="A_impresión_IM_19" localSheetId="9">#REF!</definedName>
    <definedName name="A_impresión_IM_19" localSheetId="10">#REF!</definedName>
    <definedName name="A_impresión_IM_19" localSheetId="11">#REF!</definedName>
    <definedName name="A_impresión_IM_19" localSheetId="12">#REF!</definedName>
    <definedName name="A_impresión_IM_19" localSheetId="13">#REF!</definedName>
    <definedName name="A_impresión_IM_19" localSheetId="14">#REF!</definedName>
    <definedName name="A_impresión_IM_19" localSheetId="15">#REF!</definedName>
    <definedName name="A_impresión_IM_19" localSheetId="16">#REF!</definedName>
    <definedName name="A_impresión_IM_19" localSheetId="17">#REF!</definedName>
    <definedName name="A_impresión_IM_19" localSheetId="18">#REF!</definedName>
    <definedName name="A_impresión_IM_19" localSheetId="19">#REF!</definedName>
    <definedName name="A_impresión_IM_19" localSheetId="20">#REF!</definedName>
    <definedName name="A_impresión_IM_19" localSheetId="21">#REF!</definedName>
    <definedName name="A_impresión_IM_19" localSheetId="27">#REF!</definedName>
    <definedName name="A_impresión_IM_19" localSheetId="28">#REF!</definedName>
    <definedName name="A_impresión_IM_19" localSheetId="29">#REF!</definedName>
    <definedName name="A_impresión_IM_19" localSheetId="30">#REF!</definedName>
    <definedName name="A_impresión_IM_19" localSheetId="31">#REF!</definedName>
    <definedName name="A_impresión_IM_19" localSheetId="32">#REF!</definedName>
    <definedName name="A_impresión_IM_19" localSheetId="33">#REF!</definedName>
    <definedName name="A_impresión_IM_19" localSheetId="34">#REF!</definedName>
    <definedName name="A_impresión_IM_19" localSheetId="35">#REF!</definedName>
    <definedName name="A_impresión_IM_19" localSheetId="36">#REF!</definedName>
    <definedName name="A_impresión_IM_19" localSheetId="45">#REF!</definedName>
    <definedName name="A_impresión_IM_19" localSheetId="46">#REF!</definedName>
    <definedName name="A_impresión_IM_19" localSheetId="47">#REF!</definedName>
    <definedName name="A_impresión_IM_19" localSheetId="48">#REF!</definedName>
    <definedName name="A_impresión_IM_19" localSheetId="49">#REF!</definedName>
    <definedName name="A_impresión_IM_19" localSheetId="50">#REF!</definedName>
    <definedName name="A_impresión_IM_19" localSheetId="51">#REF!</definedName>
    <definedName name="A_impresión_IM_19" localSheetId="52">#REF!</definedName>
    <definedName name="A_impresión_IM_19" localSheetId="53">#REF!</definedName>
    <definedName name="A_impresión_IM_19" localSheetId="37">#REF!</definedName>
    <definedName name="A_impresión_IM_19" localSheetId="54">#REF!</definedName>
    <definedName name="A_impresión_IM_19" localSheetId="38">#REF!</definedName>
    <definedName name="A_impresión_IM_19" localSheetId="39">#REF!</definedName>
    <definedName name="A_impresión_IM_19" localSheetId="40">#REF!</definedName>
    <definedName name="A_impresión_IM_19" localSheetId="41">#REF!</definedName>
    <definedName name="A_impresión_IM_19" localSheetId="42">#REF!</definedName>
    <definedName name="A_impresión_IM_19" localSheetId="43">#REF!</definedName>
    <definedName name="A_impresión_IM_19" localSheetId="44">#REF!</definedName>
    <definedName name="A_impresión_IM_19" localSheetId="55">#REF!</definedName>
    <definedName name="A_impresión_IM_19" localSheetId="59">#REF!</definedName>
    <definedName name="A_impresión_IM_19" localSheetId="56">#REF!</definedName>
    <definedName name="A_impresión_IM_19" localSheetId="57">#REF!</definedName>
    <definedName name="A_impresión_IM_19" localSheetId="58">#REF!</definedName>
    <definedName name="A_impresión_IM_19" localSheetId="60">#REF!</definedName>
    <definedName name="A_impresión_IM_19">#REF!</definedName>
    <definedName name="A_impresión_IM_2" localSheetId="2">'[1]Coef. Resumen'!#REF!</definedName>
    <definedName name="A_impresión_IM_2" localSheetId="3">'[1]Coef. Resumen'!#REF!</definedName>
    <definedName name="A_impresión_IM_2" localSheetId="4">'[1]Coef. Resumen'!#REF!</definedName>
    <definedName name="A_impresión_IM_2" localSheetId="5">'[1]Coef. Resumen'!#REF!</definedName>
    <definedName name="A_impresión_IM_2" localSheetId="6">'[1]Coef. Resumen'!#REF!</definedName>
    <definedName name="A_impresión_IM_2" localSheetId="7">'[1]Coef. Resumen'!#REF!</definedName>
    <definedName name="A_impresión_IM_2" localSheetId="8">'[1]Coef. Resumen'!#REF!</definedName>
    <definedName name="A_impresión_IM_2" localSheetId="9">'[1]Coef. Resumen'!#REF!</definedName>
    <definedName name="A_impresión_IM_2" localSheetId="10">'[1]Coef. Resumen'!#REF!</definedName>
    <definedName name="A_impresión_IM_2" localSheetId="11">'[1]Coef. Resumen'!#REF!</definedName>
    <definedName name="A_impresión_IM_2" localSheetId="12">'[1]Coef. Resumen'!#REF!</definedName>
    <definedName name="A_impresión_IM_2" localSheetId="13">'[1]Coef. Resumen'!#REF!</definedName>
    <definedName name="A_impresión_IM_2" localSheetId="14">'[1]Coef. Resumen'!#REF!</definedName>
    <definedName name="A_impresión_IM_2" localSheetId="15">'[1]Coef. Resumen'!#REF!</definedName>
    <definedName name="A_impresión_IM_2" localSheetId="16">'[1]Coef. Resumen'!#REF!</definedName>
    <definedName name="A_impresión_IM_2" localSheetId="17">'[1]Coef. Resumen'!#REF!</definedName>
    <definedName name="A_impresión_IM_2" localSheetId="18">'[1]Coef. Resumen'!#REF!</definedName>
    <definedName name="A_impresión_IM_2" localSheetId="19">'[1]Coef. Resumen'!#REF!</definedName>
    <definedName name="A_impresión_IM_2" localSheetId="20">'[1]Coef. Resumen'!#REF!</definedName>
    <definedName name="A_impresión_IM_2" localSheetId="21">'[1]Coef. Resumen'!#REF!</definedName>
    <definedName name="A_impresión_IM_2" localSheetId="27">'[1]Coef. Resumen'!#REF!</definedName>
    <definedName name="A_impresión_IM_2" localSheetId="28">'[1]Coef. Resumen'!#REF!</definedName>
    <definedName name="A_impresión_IM_2" localSheetId="29">'[1]Coef. Resumen'!#REF!</definedName>
    <definedName name="A_impresión_IM_2" localSheetId="30">'[1]Coef. Resumen'!#REF!</definedName>
    <definedName name="A_impresión_IM_2" localSheetId="31">'[1]Coef. Resumen'!#REF!</definedName>
    <definedName name="A_impresión_IM_2" localSheetId="32">'[1]Coef. Resumen'!#REF!</definedName>
    <definedName name="A_impresión_IM_2" localSheetId="33">'[1]Coef. Resumen'!#REF!</definedName>
    <definedName name="A_impresión_IM_2" localSheetId="34">'[1]Coef. Resumen'!#REF!</definedName>
    <definedName name="A_impresión_IM_2" localSheetId="35">'[1]Coef. Resumen'!#REF!</definedName>
    <definedName name="A_impresión_IM_2" localSheetId="36">'[1]Coef. Resumen'!#REF!</definedName>
    <definedName name="A_impresión_IM_2" localSheetId="45">'[1]Coef. Resumen'!#REF!</definedName>
    <definedName name="A_impresión_IM_2" localSheetId="46">'[1]Coef. Resumen'!#REF!</definedName>
    <definedName name="A_impresión_IM_2" localSheetId="47">'[1]Coef. Resumen'!#REF!</definedName>
    <definedName name="A_impresión_IM_2" localSheetId="48">'[1]Coef. Resumen'!#REF!</definedName>
    <definedName name="A_impresión_IM_2" localSheetId="49">'[1]Coef. Resumen'!#REF!</definedName>
    <definedName name="A_impresión_IM_2" localSheetId="50">'[1]Coef. Resumen'!#REF!</definedName>
    <definedName name="A_impresión_IM_2" localSheetId="51">'[1]Coef. Resumen'!#REF!</definedName>
    <definedName name="A_impresión_IM_2" localSheetId="52">'[1]Coef. Resumen'!#REF!</definedName>
    <definedName name="A_impresión_IM_2" localSheetId="53">'[1]Coef. Resumen'!#REF!</definedName>
    <definedName name="A_impresión_IM_2" localSheetId="37">'[1]Coef. Resumen'!#REF!</definedName>
    <definedName name="A_impresión_IM_2" localSheetId="54">'[1]Coef. Resumen'!#REF!</definedName>
    <definedName name="A_impresión_IM_2" localSheetId="38">'[1]Coef. Resumen'!#REF!</definedName>
    <definedName name="A_impresión_IM_2" localSheetId="39">'[1]Coef. Resumen'!#REF!</definedName>
    <definedName name="A_impresión_IM_2" localSheetId="40">'[1]Coef. Resumen'!#REF!</definedName>
    <definedName name="A_impresión_IM_2" localSheetId="41">'[1]Coef. Resumen'!#REF!</definedName>
    <definedName name="A_impresión_IM_2" localSheetId="42">'[1]Coef. Resumen'!#REF!</definedName>
    <definedName name="A_impresión_IM_2" localSheetId="43">'[1]Coef. Resumen'!#REF!</definedName>
    <definedName name="A_impresión_IM_2" localSheetId="44">'[1]Coef. Resumen'!#REF!</definedName>
    <definedName name="A_impresión_IM_2" localSheetId="55">'[1]Coef. Resumen'!#REF!</definedName>
    <definedName name="A_impresión_IM_2" localSheetId="59">'[1]Coef. Resumen'!#REF!</definedName>
    <definedName name="A_impresión_IM_2" localSheetId="56">'[1]Coef. Resumen'!#REF!</definedName>
    <definedName name="A_impresión_IM_2" localSheetId="57">'[1]Coef. Resumen'!#REF!</definedName>
    <definedName name="A_impresión_IM_2" localSheetId="58">'[1]Coef. Resumen'!#REF!</definedName>
    <definedName name="A_impresión_IM_2" localSheetId="60">'[1]Coef. Resumen'!#REF!</definedName>
    <definedName name="A_impresión_IM_2">'[1]Coef. Resumen'!#REF!</definedName>
    <definedName name="A_impresión_IM_20" localSheetId="2">#REF!</definedName>
    <definedName name="A_impresión_IM_20" localSheetId="3">#REF!</definedName>
    <definedName name="A_impresión_IM_20" localSheetId="4">#REF!</definedName>
    <definedName name="A_impresión_IM_20" localSheetId="5">#REF!</definedName>
    <definedName name="A_impresión_IM_20" localSheetId="6">#REF!</definedName>
    <definedName name="A_impresión_IM_20" localSheetId="7">#REF!</definedName>
    <definedName name="A_impresión_IM_20" localSheetId="8">#REF!</definedName>
    <definedName name="A_impresión_IM_20" localSheetId="9">#REF!</definedName>
    <definedName name="A_impresión_IM_20" localSheetId="10">#REF!</definedName>
    <definedName name="A_impresión_IM_20" localSheetId="11">#REF!</definedName>
    <definedName name="A_impresión_IM_20" localSheetId="12">#REF!</definedName>
    <definedName name="A_impresión_IM_20" localSheetId="13">#REF!</definedName>
    <definedName name="A_impresión_IM_20" localSheetId="14">#REF!</definedName>
    <definedName name="A_impresión_IM_20" localSheetId="15">#REF!</definedName>
    <definedName name="A_impresión_IM_20" localSheetId="16">#REF!</definedName>
    <definedName name="A_impresión_IM_20" localSheetId="17">#REF!</definedName>
    <definedName name="A_impresión_IM_20" localSheetId="18">#REF!</definedName>
    <definedName name="A_impresión_IM_20" localSheetId="19">#REF!</definedName>
    <definedName name="A_impresión_IM_20" localSheetId="20">#REF!</definedName>
    <definedName name="A_impresión_IM_20" localSheetId="21">#REF!</definedName>
    <definedName name="A_impresión_IM_20" localSheetId="27">#REF!</definedName>
    <definedName name="A_impresión_IM_20" localSheetId="28">#REF!</definedName>
    <definedName name="A_impresión_IM_20" localSheetId="29">#REF!</definedName>
    <definedName name="A_impresión_IM_20" localSheetId="30">#REF!</definedName>
    <definedName name="A_impresión_IM_20" localSheetId="31">#REF!</definedName>
    <definedName name="A_impresión_IM_20" localSheetId="32">#REF!</definedName>
    <definedName name="A_impresión_IM_20" localSheetId="33">#REF!</definedName>
    <definedName name="A_impresión_IM_20" localSheetId="34">#REF!</definedName>
    <definedName name="A_impresión_IM_20" localSheetId="35">#REF!</definedName>
    <definedName name="A_impresión_IM_20" localSheetId="36">#REF!</definedName>
    <definedName name="A_impresión_IM_20" localSheetId="45">#REF!</definedName>
    <definedName name="A_impresión_IM_20" localSheetId="46">#REF!</definedName>
    <definedName name="A_impresión_IM_20" localSheetId="47">#REF!</definedName>
    <definedName name="A_impresión_IM_20" localSheetId="48">#REF!</definedName>
    <definedName name="A_impresión_IM_20" localSheetId="49">#REF!</definedName>
    <definedName name="A_impresión_IM_20" localSheetId="50">#REF!</definedName>
    <definedName name="A_impresión_IM_20" localSheetId="51">#REF!</definedName>
    <definedName name="A_impresión_IM_20" localSheetId="52">#REF!</definedName>
    <definedName name="A_impresión_IM_20" localSheetId="53">#REF!</definedName>
    <definedName name="A_impresión_IM_20" localSheetId="37">#REF!</definedName>
    <definedName name="A_impresión_IM_20" localSheetId="54">#REF!</definedName>
    <definedName name="A_impresión_IM_20" localSheetId="38">#REF!</definedName>
    <definedName name="A_impresión_IM_20" localSheetId="39">#REF!</definedName>
    <definedName name="A_impresión_IM_20" localSheetId="40">#REF!</definedName>
    <definedName name="A_impresión_IM_20" localSheetId="41">#REF!</definedName>
    <definedName name="A_impresión_IM_20" localSheetId="42">#REF!</definedName>
    <definedName name="A_impresión_IM_20" localSheetId="43">#REF!</definedName>
    <definedName name="A_impresión_IM_20" localSheetId="44">#REF!</definedName>
    <definedName name="A_impresión_IM_20" localSheetId="55">#REF!</definedName>
    <definedName name="A_impresión_IM_20" localSheetId="59">#REF!</definedName>
    <definedName name="A_impresión_IM_20" localSheetId="56">#REF!</definedName>
    <definedName name="A_impresión_IM_20" localSheetId="57">#REF!</definedName>
    <definedName name="A_impresión_IM_20" localSheetId="58">#REF!</definedName>
    <definedName name="A_impresión_IM_20" localSheetId="60">#REF!</definedName>
    <definedName name="A_impresión_IM_20">#REF!</definedName>
    <definedName name="A_impresión_IM_21" localSheetId="2">#REF!</definedName>
    <definedName name="A_impresión_IM_21" localSheetId="3">#REF!</definedName>
    <definedName name="A_impresión_IM_21" localSheetId="4">#REF!</definedName>
    <definedName name="A_impresión_IM_21" localSheetId="5">#REF!</definedName>
    <definedName name="A_impresión_IM_21" localSheetId="6">#REF!</definedName>
    <definedName name="A_impresión_IM_21" localSheetId="7">#REF!</definedName>
    <definedName name="A_impresión_IM_21" localSheetId="8">#REF!</definedName>
    <definedName name="A_impresión_IM_21" localSheetId="9">#REF!</definedName>
    <definedName name="A_impresión_IM_21" localSheetId="10">#REF!</definedName>
    <definedName name="A_impresión_IM_21" localSheetId="11">#REF!</definedName>
    <definedName name="A_impresión_IM_21" localSheetId="12">#REF!</definedName>
    <definedName name="A_impresión_IM_21" localSheetId="13">#REF!</definedName>
    <definedName name="A_impresión_IM_21" localSheetId="14">#REF!</definedName>
    <definedName name="A_impresión_IM_21" localSheetId="15">#REF!</definedName>
    <definedName name="A_impresión_IM_21" localSheetId="16">#REF!</definedName>
    <definedName name="A_impresión_IM_21" localSheetId="17">#REF!</definedName>
    <definedName name="A_impresión_IM_21" localSheetId="18">#REF!</definedName>
    <definedName name="A_impresión_IM_21" localSheetId="19">#REF!</definedName>
    <definedName name="A_impresión_IM_21" localSheetId="20">#REF!</definedName>
    <definedName name="A_impresión_IM_21" localSheetId="21">#REF!</definedName>
    <definedName name="A_impresión_IM_21" localSheetId="27">#REF!</definedName>
    <definedName name="A_impresión_IM_21" localSheetId="28">#REF!</definedName>
    <definedName name="A_impresión_IM_21" localSheetId="29">#REF!</definedName>
    <definedName name="A_impresión_IM_21" localSheetId="30">#REF!</definedName>
    <definedName name="A_impresión_IM_21" localSheetId="31">#REF!</definedName>
    <definedName name="A_impresión_IM_21" localSheetId="32">#REF!</definedName>
    <definedName name="A_impresión_IM_21" localSheetId="33">#REF!</definedName>
    <definedName name="A_impresión_IM_21" localSheetId="34">#REF!</definedName>
    <definedName name="A_impresión_IM_21" localSheetId="35">#REF!</definedName>
    <definedName name="A_impresión_IM_21" localSheetId="36">#REF!</definedName>
    <definedName name="A_impresión_IM_21" localSheetId="45">#REF!</definedName>
    <definedName name="A_impresión_IM_21" localSheetId="46">#REF!</definedName>
    <definedName name="A_impresión_IM_21" localSheetId="47">#REF!</definedName>
    <definedName name="A_impresión_IM_21" localSheetId="48">#REF!</definedName>
    <definedName name="A_impresión_IM_21" localSheetId="49">#REF!</definedName>
    <definedName name="A_impresión_IM_21" localSheetId="50">#REF!</definedName>
    <definedName name="A_impresión_IM_21" localSheetId="51">#REF!</definedName>
    <definedName name="A_impresión_IM_21" localSheetId="52">#REF!</definedName>
    <definedName name="A_impresión_IM_21" localSheetId="53">#REF!</definedName>
    <definedName name="A_impresión_IM_21" localSheetId="37">#REF!</definedName>
    <definedName name="A_impresión_IM_21" localSheetId="54">#REF!</definedName>
    <definedName name="A_impresión_IM_21" localSheetId="38">#REF!</definedName>
    <definedName name="A_impresión_IM_21" localSheetId="39">#REF!</definedName>
    <definedName name="A_impresión_IM_21" localSheetId="40">#REF!</definedName>
    <definedName name="A_impresión_IM_21" localSheetId="41">#REF!</definedName>
    <definedName name="A_impresión_IM_21" localSheetId="42">#REF!</definedName>
    <definedName name="A_impresión_IM_21" localSheetId="43">#REF!</definedName>
    <definedName name="A_impresión_IM_21" localSheetId="44">#REF!</definedName>
    <definedName name="A_impresión_IM_21" localSheetId="55">#REF!</definedName>
    <definedName name="A_impresión_IM_21" localSheetId="59">#REF!</definedName>
    <definedName name="A_impresión_IM_21" localSheetId="56">#REF!</definedName>
    <definedName name="A_impresión_IM_21" localSheetId="57">#REF!</definedName>
    <definedName name="A_impresión_IM_21" localSheetId="58">#REF!</definedName>
    <definedName name="A_impresión_IM_21" localSheetId="60">#REF!</definedName>
    <definedName name="A_impresión_IM_21">#REF!</definedName>
    <definedName name="A_impresión_IM_3" localSheetId="2">#REF!</definedName>
    <definedName name="A_impresión_IM_3" localSheetId="3">#REF!</definedName>
    <definedName name="A_impresión_IM_3" localSheetId="4">#REF!</definedName>
    <definedName name="A_impresión_IM_3" localSheetId="5">#REF!</definedName>
    <definedName name="A_impresión_IM_3" localSheetId="6">#REF!</definedName>
    <definedName name="A_impresión_IM_3" localSheetId="7">#REF!</definedName>
    <definedName name="A_impresión_IM_3" localSheetId="8">#REF!</definedName>
    <definedName name="A_impresión_IM_3" localSheetId="9">#REF!</definedName>
    <definedName name="A_impresión_IM_3" localSheetId="10">#REF!</definedName>
    <definedName name="A_impresión_IM_3" localSheetId="11">#REF!</definedName>
    <definedName name="A_impresión_IM_3" localSheetId="12">#REF!</definedName>
    <definedName name="A_impresión_IM_3" localSheetId="13">#REF!</definedName>
    <definedName name="A_impresión_IM_3" localSheetId="14">#REF!</definedName>
    <definedName name="A_impresión_IM_3" localSheetId="15">#REF!</definedName>
    <definedName name="A_impresión_IM_3" localSheetId="16">#REF!</definedName>
    <definedName name="A_impresión_IM_3" localSheetId="17">#REF!</definedName>
    <definedName name="A_impresión_IM_3" localSheetId="18">#REF!</definedName>
    <definedName name="A_impresión_IM_3" localSheetId="19">#REF!</definedName>
    <definedName name="A_impresión_IM_3" localSheetId="20">#REF!</definedName>
    <definedName name="A_impresión_IM_3" localSheetId="21">#REF!</definedName>
    <definedName name="A_impresión_IM_3" localSheetId="27">#REF!</definedName>
    <definedName name="A_impresión_IM_3" localSheetId="28">#REF!</definedName>
    <definedName name="A_impresión_IM_3" localSheetId="29">#REF!</definedName>
    <definedName name="A_impresión_IM_3" localSheetId="30">#REF!</definedName>
    <definedName name="A_impresión_IM_3" localSheetId="31">#REF!</definedName>
    <definedName name="A_impresión_IM_3" localSheetId="32">#REF!</definedName>
    <definedName name="A_impresión_IM_3" localSheetId="33">#REF!</definedName>
    <definedName name="A_impresión_IM_3" localSheetId="34">#REF!</definedName>
    <definedName name="A_impresión_IM_3" localSheetId="35">#REF!</definedName>
    <definedName name="A_impresión_IM_3" localSheetId="36">#REF!</definedName>
    <definedName name="A_impresión_IM_3" localSheetId="45">#REF!</definedName>
    <definedName name="A_impresión_IM_3" localSheetId="46">#REF!</definedName>
    <definedName name="A_impresión_IM_3" localSheetId="47">#REF!</definedName>
    <definedName name="A_impresión_IM_3" localSheetId="48">#REF!</definedName>
    <definedName name="A_impresión_IM_3" localSheetId="49">#REF!</definedName>
    <definedName name="A_impresión_IM_3" localSheetId="50">#REF!</definedName>
    <definedName name="A_impresión_IM_3" localSheetId="51">#REF!</definedName>
    <definedName name="A_impresión_IM_3" localSheetId="52">#REF!</definedName>
    <definedName name="A_impresión_IM_3" localSheetId="53">#REF!</definedName>
    <definedName name="A_impresión_IM_3" localSheetId="37">#REF!</definedName>
    <definedName name="A_impresión_IM_3" localSheetId="54">#REF!</definedName>
    <definedName name="A_impresión_IM_3" localSheetId="38">#REF!</definedName>
    <definedName name="A_impresión_IM_3" localSheetId="39">#REF!</definedName>
    <definedName name="A_impresión_IM_3" localSheetId="40">#REF!</definedName>
    <definedName name="A_impresión_IM_3" localSheetId="41">#REF!</definedName>
    <definedName name="A_impresión_IM_3" localSheetId="42">#REF!</definedName>
    <definedName name="A_impresión_IM_3" localSheetId="43">#REF!</definedName>
    <definedName name="A_impresión_IM_3" localSheetId="44">#REF!</definedName>
    <definedName name="A_impresión_IM_3" localSheetId="55">#REF!</definedName>
    <definedName name="A_impresión_IM_3" localSheetId="59">#REF!</definedName>
    <definedName name="A_impresión_IM_3" localSheetId="56">#REF!</definedName>
    <definedName name="A_impresión_IM_3" localSheetId="57">#REF!</definedName>
    <definedName name="A_impresión_IM_3" localSheetId="58">#REF!</definedName>
    <definedName name="A_impresión_IM_3" localSheetId="60">#REF!</definedName>
    <definedName name="A_impresión_IM_3">#REF!</definedName>
    <definedName name="A_impresión_IM_4" localSheetId="2">#REF!</definedName>
    <definedName name="A_impresión_IM_4" localSheetId="3">#REF!</definedName>
    <definedName name="A_impresión_IM_4" localSheetId="4">#REF!</definedName>
    <definedName name="A_impresión_IM_4" localSheetId="5">#REF!</definedName>
    <definedName name="A_impresión_IM_4" localSheetId="6">#REF!</definedName>
    <definedName name="A_impresión_IM_4" localSheetId="7">#REF!</definedName>
    <definedName name="A_impresión_IM_4" localSheetId="8">#REF!</definedName>
    <definedName name="A_impresión_IM_4" localSheetId="9">#REF!</definedName>
    <definedName name="A_impresión_IM_4" localSheetId="10">#REF!</definedName>
    <definedName name="A_impresión_IM_4" localSheetId="11">#REF!</definedName>
    <definedName name="A_impresión_IM_4" localSheetId="12">#REF!</definedName>
    <definedName name="A_impresión_IM_4" localSheetId="13">#REF!</definedName>
    <definedName name="A_impresión_IM_4" localSheetId="14">#REF!</definedName>
    <definedName name="A_impresión_IM_4" localSheetId="15">#REF!</definedName>
    <definedName name="A_impresión_IM_4" localSheetId="16">#REF!</definedName>
    <definedName name="A_impresión_IM_4" localSheetId="17">#REF!</definedName>
    <definedName name="A_impresión_IM_4" localSheetId="18">#REF!</definedName>
    <definedName name="A_impresión_IM_4" localSheetId="19">#REF!</definedName>
    <definedName name="A_impresión_IM_4" localSheetId="20">#REF!</definedName>
    <definedName name="A_impresión_IM_4" localSheetId="21">#REF!</definedName>
    <definedName name="A_impresión_IM_4" localSheetId="27">#REF!</definedName>
    <definedName name="A_impresión_IM_4" localSheetId="28">#REF!</definedName>
    <definedName name="A_impresión_IM_4" localSheetId="29">#REF!</definedName>
    <definedName name="A_impresión_IM_4" localSheetId="30">#REF!</definedName>
    <definedName name="A_impresión_IM_4" localSheetId="31">#REF!</definedName>
    <definedName name="A_impresión_IM_4" localSheetId="32">#REF!</definedName>
    <definedName name="A_impresión_IM_4" localSheetId="33">#REF!</definedName>
    <definedName name="A_impresión_IM_4" localSheetId="34">#REF!</definedName>
    <definedName name="A_impresión_IM_4" localSheetId="35">#REF!</definedName>
    <definedName name="A_impresión_IM_4" localSheetId="36">#REF!</definedName>
    <definedName name="A_impresión_IM_4" localSheetId="45">#REF!</definedName>
    <definedName name="A_impresión_IM_4" localSheetId="46">#REF!</definedName>
    <definedName name="A_impresión_IM_4" localSheetId="47">#REF!</definedName>
    <definedName name="A_impresión_IM_4" localSheetId="48">#REF!</definedName>
    <definedName name="A_impresión_IM_4" localSheetId="49">#REF!</definedName>
    <definedName name="A_impresión_IM_4" localSheetId="50">#REF!</definedName>
    <definedName name="A_impresión_IM_4" localSheetId="51">#REF!</definedName>
    <definedName name="A_impresión_IM_4" localSheetId="52">#REF!</definedName>
    <definedName name="A_impresión_IM_4" localSheetId="53">#REF!</definedName>
    <definedName name="A_impresión_IM_4" localSheetId="37">#REF!</definedName>
    <definedName name="A_impresión_IM_4" localSheetId="54">#REF!</definedName>
    <definedName name="A_impresión_IM_4" localSheetId="38">#REF!</definedName>
    <definedName name="A_impresión_IM_4" localSheetId="39">#REF!</definedName>
    <definedName name="A_impresión_IM_4" localSheetId="40">#REF!</definedName>
    <definedName name="A_impresión_IM_4" localSheetId="41">#REF!</definedName>
    <definedName name="A_impresión_IM_4" localSheetId="42">#REF!</definedName>
    <definedName name="A_impresión_IM_4" localSheetId="43">#REF!</definedName>
    <definedName name="A_impresión_IM_4" localSheetId="44">#REF!</definedName>
    <definedName name="A_impresión_IM_4" localSheetId="55">#REF!</definedName>
    <definedName name="A_impresión_IM_4" localSheetId="59">#REF!</definedName>
    <definedName name="A_impresión_IM_4" localSheetId="56">#REF!</definedName>
    <definedName name="A_impresión_IM_4" localSheetId="57">#REF!</definedName>
    <definedName name="A_impresión_IM_4" localSheetId="58">#REF!</definedName>
    <definedName name="A_impresión_IM_4" localSheetId="60">#REF!</definedName>
    <definedName name="A_impresión_IM_4">#REF!</definedName>
    <definedName name="A_impresión_IM_41" localSheetId="2">#REF!</definedName>
    <definedName name="A_impresión_IM_41" localSheetId="3">#REF!</definedName>
    <definedName name="A_impresión_IM_41" localSheetId="4">#REF!</definedName>
    <definedName name="A_impresión_IM_41" localSheetId="5">#REF!</definedName>
    <definedName name="A_impresión_IM_41" localSheetId="6">#REF!</definedName>
    <definedName name="A_impresión_IM_41" localSheetId="7">#REF!</definedName>
    <definedName name="A_impresión_IM_41" localSheetId="8">#REF!</definedName>
    <definedName name="A_impresión_IM_41" localSheetId="9">#REF!</definedName>
    <definedName name="A_impresión_IM_41" localSheetId="10">#REF!</definedName>
    <definedName name="A_impresión_IM_41" localSheetId="11">#REF!</definedName>
    <definedName name="A_impresión_IM_41" localSheetId="12">#REF!</definedName>
    <definedName name="A_impresión_IM_41" localSheetId="13">#REF!</definedName>
    <definedName name="A_impresión_IM_41" localSheetId="14">#REF!</definedName>
    <definedName name="A_impresión_IM_41" localSheetId="15">#REF!</definedName>
    <definedName name="A_impresión_IM_41" localSheetId="16">#REF!</definedName>
    <definedName name="A_impresión_IM_41" localSheetId="17">#REF!</definedName>
    <definedName name="A_impresión_IM_41" localSheetId="18">#REF!</definedName>
    <definedName name="A_impresión_IM_41" localSheetId="19">#REF!</definedName>
    <definedName name="A_impresión_IM_41" localSheetId="20">#REF!</definedName>
    <definedName name="A_impresión_IM_41" localSheetId="21">#REF!</definedName>
    <definedName name="A_impresión_IM_41" localSheetId="27">#REF!</definedName>
    <definedName name="A_impresión_IM_41" localSheetId="28">#REF!</definedName>
    <definedName name="A_impresión_IM_41" localSheetId="29">#REF!</definedName>
    <definedName name="A_impresión_IM_41" localSheetId="30">#REF!</definedName>
    <definedName name="A_impresión_IM_41" localSheetId="31">#REF!</definedName>
    <definedName name="A_impresión_IM_41" localSheetId="32">#REF!</definedName>
    <definedName name="A_impresión_IM_41" localSheetId="33">#REF!</definedName>
    <definedName name="A_impresión_IM_41" localSheetId="34">#REF!</definedName>
    <definedName name="A_impresión_IM_41" localSheetId="35">#REF!</definedName>
    <definedName name="A_impresión_IM_41" localSheetId="36">#REF!</definedName>
    <definedName name="A_impresión_IM_41" localSheetId="45">#REF!</definedName>
    <definedName name="A_impresión_IM_41" localSheetId="46">#REF!</definedName>
    <definedName name="A_impresión_IM_41" localSheetId="47">#REF!</definedName>
    <definedName name="A_impresión_IM_41" localSheetId="48">#REF!</definedName>
    <definedName name="A_impresión_IM_41" localSheetId="49">#REF!</definedName>
    <definedName name="A_impresión_IM_41" localSheetId="50">#REF!</definedName>
    <definedName name="A_impresión_IM_41" localSheetId="51">#REF!</definedName>
    <definedName name="A_impresión_IM_41" localSheetId="52">#REF!</definedName>
    <definedName name="A_impresión_IM_41" localSheetId="53">#REF!</definedName>
    <definedName name="A_impresión_IM_41" localSheetId="37">#REF!</definedName>
    <definedName name="A_impresión_IM_41" localSheetId="54">#REF!</definedName>
    <definedName name="A_impresión_IM_41" localSheetId="38">#REF!</definedName>
    <definedName name="A_impresión_IM_41" localSheetId="39">#REF!</definedName>
    <definedName name="A_impresión_IM_41" localSheetId="40">#REF!</definedName>
    <definedName name="A_impresión_IM_41" localSheetId="41">#REF!</definedName>
    <definedName name="A_impresión_IM_41" localSheetId="42">#REF!</definedName>
    <definedName name="A_impresión_IM_41" localSheetId="43">#REF!</definedName>
    <definedName name="A_impresión_IM_41" localSheetId="44">#REF!</definedName>
    <definedName name="A_impresión_IM_41" localSheetId="55">#REF!</definedName>
    <definedName name="A_impresión_IM_41" localSheetId="59">#REF!</definedName>
    <definedName name="A_impresión_IM_41" localSheetId="56">#REF!</definedName>
    <definedName name="A_impresión_IM_41" localSheetId="57">#REF!</definedName>
    <definedName name="A_impresión_IM_41" localSheetId="58">#REF!</definedName>
    <definedName name="A_impresión_IM_41" localSheetId="60">#REF!</definedName>
    <definedName name="A_impresión_IM_41">#REF!</definedName>
    <definedName name="A_impresión_IM_5" localSheetId="2">#REF!</definedName>
    <definedName name="A_impresión_IM_5" localSheetId="3">#REF!</definedName>
    <definedName name="A_impresión_IM_5" localSheetId="4">#REF!</definedName>
    <definedName name="A_impresión_IM_5" localSheetId="5">#REF!</definedName>
    <definedName name="A_impresión_IM_5" localSheetId="6">#REF!</definedName>
    <definedName name="A_impresión_IM_5" localSheetId="7">#REF!</definedName>
    <definedName name="A_impresión_IM_5" localSheetId="8">#REF!</definedName>
    <definedName name="A_impresión_IM_5" localSheetId="9">#REF!</definedName>
    <definedName name="A_impresión_IM_5" localSheetId="10">#REF!</definedName>
    <definedName name="A_impresión_IM_5" localSheetId="11">#REF!</definedName>
    <definedName name="A_impresión_IM_5" localSheetId="12">#REF!</definedName>
    <definedName name="A_impresión_IM_5" localSheetId="13">#REF!</definedName>
    <definedName name="A_impresión_IM_5" localSheetId="14">#REF!</definedName>
    <definedName name="A_impresión_IM_5" localSheetId="15">#REF!</definedName>
    <definedName name="A_impresión_IM_5" localSheetId="16">#REF!</definedName>
    <definedName name="A_impresión_IM_5" localSheetId="17">#REF!</definedName>
    <definedName name="A_impresión_IM_5" localSheetId="18">#REF!</definedName>
    <definedName name="A_impresión_IM_5" localSheetId="19">#REF!</definedName>
    <definedName name="A_impresión_IM_5" localSheetId="20">#REF!</definedName>
    <definedName name="A_impresión_IM_5" localSheetId="21">#REF!</definedName>
    <definedName name="A_impresión_IM_5" localSheetId="27">#REF!</definedName>
    <definedName name="A_impresión_IM_5" localSheetId="28">#REF!</definedName>
    <definedName name="A_impresión_IM_5" localSheetId="29">#REF!</definedName>
    <definedName name="A_impresión_IM_5" localSheetId="30">#REF!</definedName>
    <definedName name="A_impresión_IM_5" localSheetId="31">#REF!</definedName>
    <definedName name="A_impresión_IM_5" localSheetId="32">#REF!</definedName>
    <definedName name="A_impresión_IM_5" localSheetId="33">#REF!</definedName>
    <definedName name="A_impresión_IM_5" localSheetId="34">#REF!</definedName>
    <definedName name="A_impresión_IM_5" localSheetId="35">#REF!</definedName>
    <definedName name="A_impresión_IM_5" localSheetId="36">#REF!</definedName>
    <definedName name="A_impresión_IM_5" localSheetId="45">#REF!</definedName>
    <definedName name="A_impresión_IM_5" localSheetId="46">#REF!</definedName>
    <definedName name="A_impresión_IM_5" localSheetId="47">#REF!</definedName>
    <definedName name="A_impresión_IM_5" localSheetId="48">#REF!</definedName>
    <definedName name="A_impresión_IM_5" localSheetId="49">#REF!</definedName>
    <definedName name="A_impresión_IM_5" localSheetId="50">#REF!</definedName>
    <definedName name="A_impresión_IM_5" localSheetId="51">#REF!</definedName>
    <definedName name="A_impresión_IM_5" localSheetId="52">#REF!</definedName>
    <definedName name="A_impresión_IM_5" localSheetId="53">#REF!</definedName>
    <definedName name="A_impresión_IM_5" localSheetId="37">#REF!</definedName>
    <definedName name="A_impresión_IM_5" localSheetId="54">#REF!</definedName>
    <definedName name="A_impresión_IM_5" localSheetId="38">#REF!</definedName>
    <definedName name="A_impresión_IM_5" localSheetId="39">#REF!</definedName>
    <definedName name="A_impresión_IM_5" localSheetId="40">#REF!</definedName>
    <definedName name="A_impresión_IM_5" localSheetId="41">#REF!</definedName>
    <definedName name="A_impresión_IM_5" localSheetId="42">#REF!</definedName>
    <definedName name="A_impresión_IM_5" localSheetId="43">#REF!</definedName>
    <definedName name="A_impresión_IM_5" localSheetId="44">#REF!</definedName>
    <definedName name="A_impresión_IM_5" localSheetId="55">#REF!</definedName>
    <definedName name="A_impresión_IM_5" localSheetId="59">#REF!</definedName>
    <definedName name="A_impresión_IM_5" localSheetId="56">#REF!</definedName>
    <definedName name="A_impresión_IM_5" localSheetId="57">#REF!</definedName>
    <definedName name="A_impresión_IM_5" localSheetId="58">#REF!</definedName>
    <definedName name="A_impresión_IM_5" localSheetId="60">#REF!</definedName>
    <definedName name="A_impresión_IM_5">#REF!</definedName>
    <definedName name="A_impresión_IM_60" localSheetId="2">#REF!</definedName>
    <definedName name="A_impresión_IM_60" localSheetId="3">#REF!</definedName>
    <definedName name="A_impresión_IM_60" localSheetId="4">#REF!</definedName>
    <definedName name="A_impresión_IM_60" localSheetId="5">#REF!</definedName>
    <definedName name="A_impresión_IM_60" localSheetId="6">#REF!</definedName>
    <definedName name="A_impresión_IM_60" localSheetId="7">#REF!</definedName>
    <definedName name="A_impresión_IM_60" localSheetId="8">#REF!</definedName>
    <definedName name="A_impresión_IM_60" localSheetId="9">#REF!</definedName>
    <definedName name="A_impresión_IM_60" localSheetId="10">#REF!</definedName>
    <definedName name="A_impresión_IM_60" localSheetId="11">#REF!</definedName>
    <definedName name="A_impresión_IM_60" localSheetId="12">#REF!</definedName>
    <definedName name="A_impresión_IM_60" localSheetId="13">#REF!</definedName>
    <definedName name="A_impresión_IM_60" localSheetId="14">#REF!</definedName>
    <definedName name="A_impresión_IM_60" localSheetId="15">#REF!</definedName>
    <definedName name="A_impresión_IM_60" localSheetId="16">#REF!</definedName>
    <definedName name="A_impresión_IM_60" localSheetId="17">#REF!</definedName>
    <definedName name="A_impresión_IM_60" localSheetId="18">#REF!</definedName>
    <definedName name="A_impresión_IM_60" localSheetId="19">#REF!</definedName>
    <definedName name="A_impresión_IM_60" localSheetId="20">#REF!</definedName>
    <definedName name="A_impresión_IM_60" localSheetId="21">#REF!</definedName>
    <definedName name="A_impresión_IM_60" localSheetId="27">#REF!</definedName>
    <definedName name="A_impresión_IM_60" localSheetId="28">#REF!</definedName>
    <definedName name="A_impresión_IM_60" localSheetId="29">#REF!</definedName>
    <definedName name="A_impresión_IM_60" localSheetId="30">#REF!</definedName>
    <definedName name="A_impresión_IM_60" localSheetId="31">#REF!</definedName>
    <definedName name="A_impresión_IM_60" localSheetId="32">#REF!</definedName>
    <definedName name="A_impresión_IM_60" localSheetId="33">#REF!</definedName>
    <definedName name="A_impresión_IM_60" localSheetId="34">#REF!</definedName>
    <definedName name="A_impresión_IM_60" localSheetId="35">#REF!</definedName>
    <definedName name="A_impresión_IM_60" localSheetId="36">#REF!</definedName>
    <definedName name="A_impresión_IM_60" localSheetId="45">#REF!</definedName>
    <definedName name="A_impresión_IM_60" localSheetId="46">#REF!</definedName>
    <definedName name="A_impresión_IM_60" localSheetId="47">#REF!</definedName>
    <definedName name="A_impresión_IM_60" localSheetId="48">#REF!</definedName>
    <definedName name="A_impresión_IM_60" localSheetId="49">#REF!</definedName>
    <definedName name="A_impresión_IM_60" localSheetId="50">#REF!</definedName>
    <definedName name="A_impresión_IM_60" localSheetId="51">#REF!</definedName>
    <definedName name="A_impresión_IM_60" localSheetId="52">#REF!</definedName>
    <definedName name="A_impresión_IM_60" localSheetId="53">#REF!</definedName>
    <definedName name="A_impresión_IM_60" localSheetId="37">#REF!</definedName>
    <definedName name="A_impresión_IM_60" localSheetId="54">#REF!</definedName>
    <definedName name="A_impresión_IM_60" localSheetId="38">#REF!</definedName>
    <definedName name="A_impresión_IM_60" localSheetId="39">#REF!</definedName>
    <definedName name="A_impresión_IM_60" localSheetId="40">#REF!</definedName>
    <definedName name="A_impresión_IM_60" localSheetId="41">#REF!</definedName>
    <definedName name="A_impresión_IM_60" localSheetId="42">#REF!</definedName>
    <definedName name="A_impresión_IM_60" localSheetId="43">#REF!</definedName>
    <definedName name="A_impresión_IM_60" localSheetId="44">#REF!</definedName>
    <definedName name="A_impresión_IM_60" localSheetId="55">#REF!</definedName>
    <definedName name="A_impresión_IM_60" localSheetId="59">#REF!</definedName>
    <definedName name="A_impresión_IM_60" localSheetId="56">#REF!</definedName>
    <definedName name="A_impresión_IM_60" localSheetId="57">#REF!</definedName>
    <definedName name="A_impresión_IM_60" localSheetId="58">#REF!</definedName>
    <definedName name="A_impresión_IM_60" localSheetId="60">#REF!</definedName>
    <definedName name="A_impresión_IM_60">#REF!</definedName>
    <definedName name="A_impresión_IM_61" localSheetId="2">#REF!</definedName>
    <definedName name="A_impresión_IM_61" localSheetId="3">#REF!</definedName>
    <definedName name="A_impresión_IM_61" localSheetId="4">#REF!</definedName>
    <definedName name="A_impresión_IM_61" localSheetId="5">#REF!</definedName>
    <definedName name="A_impresión_IM_61" localSheetId="6">#REF!</definedName>
    <definedName name="A_impresión_IM_61" localSheetId="7">#REF!</definedName>
    <definedName name="A_impresión_IM_61" localSheetId="8">#REF!</definedName>
    <definedName name="A_impresión_IM_61" localSheetId="9">#REF!</definedName>
    <definedName name="A_impresión_IM_61" localSheetId="10">#REF!</definedName>
    <definedName name="A_impresión_IM_61" localSheetId="11">#REF!</definedName>
    <definedName name="A_impresión_IM_61" localSheetId="12">#REF!</definedName>
    <definedName name="A_impresión_IM_61" localSheetId="13">#REF!</definedName>
    <definedName name="A_impresión_IM_61" localSheetId="14">#REF!</definedName>
    <definedName name="A_impresión_IM_61" localSheetId="15">#REF!</definedName>
    <definedName name="A_impresión_IM_61" localSheetId="16">#REF!</definedName>
    <definedName name="A_impresión_IM_61" localSheetId="17">#REF!</definedName>
    <definedName name="A_impresión_IM_61" localSheetId="18">#REF!</definedName>
    <definedName name="A_impresión_IM_61" localSheetId="19">#REF!</definedName>
    <definedName name="A_impresión_IM_61" localSheetId="20">#REF!</definedName>
    <definedName name="A_impresión_IM_61" localSheetId="21">#REF!</definedName>
    <definedName name="A_impresión_IM_61" localSheetId="27">#REF!</definedName>
    <definedName name="A_impresión_IM_61" localSheetId="28">#REF!</definedName>
    <definedName name="A_impresión_IM_61" localSheetId="29">#REF!</definedName>
    <definedName name="A_impresión_IM_61" localSheetId="30">#REF!</definedName>
    <definedName name="A_impresión_IM_61" localSheetId="31">#REF!</definedName>
    <definedName name="A_impresión_IM_61" localSheetId="32">#REF!</definedName>
    <definedName name="A_impresión_IM_61" localSheetId="33">#REF!</definedName>
    <definedName name="A_impresión_IM_61" localSheetId="34">#REF!</definedName>
    <definedName name="A_impresión_IM_61" localSheetId="35">#REF!</definedName>
    <definedName name="A_impresión_IM_61" localSheetId="36">#REF!</definedName>
    <definedName name="A_impresión_IM_61" localSheetId="45">#REF!</definedName>
    <definedName name="A_impresión_IM_61" localSheetId="46">#REF!</definedName>
    <definedName name="A_impresión_IM_61" localSheetId="47">#REF!</definedName>
    <definedName name="A_impresión_IM_61" localSheetId="48">#REF!</definedName>
    <definedName name="A_impresión_IM_61" localSheetId="49">#REF!</definedName>
    <definedName name="A_impresión_IM_61" localSheetId="50">#REF!</definedName>
    <definedName name="A_impresión_IM_61" localSheetId="51">#REF!</definedName>
    <definedName name="A_impresión_IM_61" localSheetId="52">#REF!</definedName>
    <definedName name="A_impresión_IM_61" localSheetId="53">#REF!</definedName>
    <definedName name="A_impresión_IM_61" localSheetId="37">#REF!</definedName>
    <definedName name="A_impresión_IM_61" localSheetId="54">#REF!</definedName>
    <definedName name="A_impresión_IM_61" localSheetId="38">#REF!</definedName>
    <definedName name="A_impresión_IM_61" localSheetId="39">#REF!</definedName>
    <definedName name="A_impresión_IM_61" localSheetId="40">#REF!</definedName>
    <definedName name="A_impresión_IM_61" localSheetId="41">#REF!</definedName>
    <definedName name="A_impresión_IM_61" localSheetId="42">#REF!</definedName>
    <definedName name="A_impresión_IM_61" localSheetId="43">#REF!</definedName>
    <definedName name="A_impresión_IM_61" localSheetId="44">#REF!</definedName>
    <definedName name="A_impresión_IM_61" localSheetId="55">#REF!</definedName>
    <definedName name="A_impresión_IM_61" localSheetId="59">#REF!</definedName>
    <definedName name="A_impresión_IM_61" localSheetId="56">#REF!</definedName>
    <definedName name="A_impresión_IM_61" localSheetId="57">#REF!</definedName>
    <definedName name="A_impresión_IM_61" localSheetId="58">#REF!</definedName>
    <definedName name="A_impresión_IM_61" localSheetId="60">#REF!</definedName>
    <definedName name="A_impresión_IM_61">#REF!</definedName>
    <definedName name="A_impresión_IM_64" localSheetId="2">#REF!</definedName>
    <definedName name="A_impresión_IM_64" localSheetId="3">#REF!</definedName>
    <definedName name="A_impresión_IM_64" localSheetId="4">#REF!</definedName>
    <definedName name="A_impresión_IM_64" localSheetId="5">#REF!</definedName>
    <definedName name="A_impresión_IM_64" localSheetId="6">#REF!</definedName>
    <definedName name="A_impresión_IM_64" localSheetId="7">#REF!</definedName>
    <definedName name="A_impresión_IM_64" localSheetId="8">#REF!</definedName>
    <definedName name="A_impresión_IM_64" localSheetId="9">#REF!</definedName>
    <definedName name="A_impresión_IM_64" localSheetId="10">#REF!</definedName>
    <definedName name="A_impresión_IM_64" localSheetId="11">#REF!</definedName>
    <definedName name="A_impresión_IM_64" localSheetId="12">#REF!</definedName>
    <definedName name="A_impresión_IM_64" localSheetId="13">#REF!</definedName>
    <definedName name="A_impresión_IM_64" localSheetId="14">#REF!</definedName>
    <definedName name="A_impresión_IM_64" localSheetId="15">#REF!</definedName>
    <definedName name="A_impresión_IM_64" localSheetId="16">#REF!</definedName>
    <definedName name="A_impresión_IM_64" localSheetId="17">#REF!</definedName>
    <definedName name="A_impresión_IM_64" localSheetId="18">#REF!</definedName>
    <definedName name="A_impresión_IM_64" localSheetId="19">#REF!</definedName>
    <definedName name="A_impresión_IM_64" localSheetId="20">#REF!</definedName>
    <definedName name="A_impresión_IM_64" localSheetId="21">#REF!</definedName>
    <definedName name="A_impresión_IM_64" localSheetId="27">#REF!</definedName>
    <definedName name="A_impresión_IM_64" localSheetId="28">#REF!</definedName>
    <definedName name="A_impresión_IM_64" localSheetId="29">#REF!</definedName>
    <definedName name="A_impresión_IM_64" localSheetId="30">#REF!</definedName>
    <definedName name="A_impresión_IM_64" localSheetId="31">#REF!</definedName>
    <definedName name="A_impresión_IM_64" localSheetId="32">#REF!</definedName>
    <definedName name="A_impresión_IM_64" localSheetId="33">#REF!</definedName>
    <definedName name="A_impresión_IM_64" localSheetId="34">#REF!</definedName>
    <definedName name="A_impresión_IM_64" localSheetId="35">#REF!</definedName>
    <definedName name="A_impresión_IM_64" localSheetId="36">#REF!</definedName>
    <definedName name="A_impresión_IM_64" localSheetId="45">#REF!</definedName>
    <definedName name="A_impresión_IM_64" localSheetId="46">#REF!</definedName>
    <definedName name="A_impresión_IM_64" localSheetId="47">#REF!</definedName>
    <definedName name="A_impresión_IM_64" localSheetId="48">#REF!</definedName>
    <definedName name="A_impresión_IM_64" localSheetId="49">#REF!</definedName>
    <definedName name="A_impresión_IM_64" localSheetId="50">#REF!</definedName>
    <definedName name="A_impresión_IM_64" localSheetId="51">#REF!</definedName>
    <definedName name="A_impresión_IM_64" localSheetId="52">#REF!</definedName>
    <definedName name="A_impresión_IM_64" localSheetId="53">#REF!</definedName>
    <definedName name="A_impresión_IM_64" localSheetId="37">#REF!</definedName>
    <definedName name="A_impresión_IM_64" localSheetId="54">#REF!</definedName>
    <definedName name="A_impresión_IM_64" localSheetId="38">#REF!</definedName>
    <definedName name="A_impresión_IM_64" localSheetId="39">#REF!</definedName>
    <definedName name="A_impresión_IM_64" localSheetId="40">#REF!</definedName>
    <definedName name="A_impresión_IM_64" localSheetId="41">#REF!</definedName>
    <definedName name="A_impresión_IM_64" localSheetId="42">#REF!</definedName>
    <definedName name="A_impresión_IM_64" localSheetId="43">#REF!</definedName>
    <definedName name="A_impresión_IM_64" localSheetId="44">#REF!</definedName>
    <definedName name="A_impresión_IM_64" localSheetId="55">#REF!</definedName>
    <definedName name="A_impresión_IM_64" localSheetId="59">#REF!</definedName>
    <definedName name="A_impresión_IM_64" localSheetId="56">#REF!</definedName>
    <definedName name="A_impresión_IM_64" localSheetId="57">#REF!</definedName>
    <definedName name="A_impresión_IM_64" localSheetId="58">#REF!</definedName>
    <definedName name="A_impresión_IM_64" localSheetId="60">#REF!</definedName>
    <definedName name="A_impresión_IM_64">#REF!</definedName>
    <definedName name="A_impresión_IM_65" localSheetId="2">#REF!</definedName>
    <definedName name="A_impresión_IM_65" localSheetId="3">#REF!</definedName>
    <definedName name="A_impresión_IM_65" localSheetId="4">#REF!</definedName>
    <definedName name="A_impresión_IM_65" localSheetId="5">#REF!</definedName>
    <definedName name="A_impresión_IM_65" localSheetId="6">#REF!</definedName>
    <definedName name="A_impresión_IM_65" localSheetId="7">#REF!</definedName>
    <definedName name="A_impresión_IM_65" localSheetId="8">#REF!</definedName>
    <definedName name="A_impresión_IM_65" localSheetId="9">#REF!</definedName>
    <definedName name="A_impresión_IM_65" localSheetId="10">#REF!</definedName>
    <definedName name="A_impresión_IM_65" localSheetId="11">#REF!</definedName>
    <definedName name="A_impresión_IM_65" localSheetId="12">#REF!</definedName>
    <definedName name="A_impresión_IM_65" localSheetId="13">#REF!</definedName>
    <definedName name="A_impresión_IM_65" localSheetId="14">#REF!</definedName>
    <definedName name="A_impresión_IM_65" localSheetId="15">#REF!</definedName>
    <definedName name="A_impresión_IM_65" localSheetId="16">#REF!</definedName>
    <definedName name="A_impresión_IM_65" localSheetId="17">#REF!</definedName>
    <definedName name="A_impresión_IM_65" localSheetId="18">#REF!</definedName>
    <definedName name="A_impresión_IM_65" localSheetId="19">#REF!</definedName>
    <definedName name="A_impresión_IM_65" localSheetId="20">#REF!</definedName>
    <definedName name="A_impresión_IM_65" localSheetId="21">#REF!</definedName>
    <definedName name="A_impresión_IM_65" localSheetId="27">#REF!</definedName>
    <definedName name="A_impresión_IM_65" localSheetId="28">#REF!</definedName>
    <definedName name="A_impresión_IM_65" localSheetId="29">#REF!</definedName>
    <definedName name="A_impresión_IM_65" localSheetId="30">#REF!</definedName>
    <definedName name="A_impresión_IM_65" localSheetId="31">#REF!</definedName>
    <definedName name="A_impresión_IM_65" localSheetId="32">#REF!</definedName>
    <definedName name="A_impresión_IM_65" localSheetId="33">#REF!</definedName>
    <definedName name="A_impresión_IM_65" localSheetId="34">#REF!</definedName>
    <definedName name="A_impresión_IM_65" localSheetId="35">#REF!</definedName>
    <definedName name="A_impresión_IM_65" localSheetId="36">#REF!</definedName>
    <definedName name="A_impresión_IM_65" localSheetId="45">#REF!</definedName>
    <definedName name="A_impresión_IM_65" localSheetId="46">#REF!</definedName>
    <definedName name="A_impresión_IM_65" localSheetId="47">#REF!</definedName>
    <definedName name="A_impresión_IM_65" localSheetId="48">#REF!</definedName>
    <definedName name="A_impresión_IM_65" localSheetId="49">#REF!</definedName>
    <definedName name="A_impresión_IM_65" localSheetId="50">#REF!</definedName>
    <definedName name="A_impresión_IM_65" localSheetId="51">#REF!</definedName>
    <definedName name="A_impresión_IM_65" localSheetId="52">#REF!</definedName>
    <definedName name="A_impresión_IM_65" localSheetId="53">#REF!</definedName>
    <definedName name="A_impresión_IM_65" localSheetId="37">#REF!</definedName>
    <definedName name="A_impresión_IM_65" localSheetId="54">#REF!</definedName>
    <definedName name="A_impresión_IM_65" localSheetId="38">#REF!</definedName>
    <definedName name="A_impresión_IM_65" localSheetId="39">#REF!</definedName>
    <definedName name="A_impresión_IM_65" localSheetId="40">#REF!</definedName>
    <definedName name="A_impresión_IM_65" localSheetId="41">#REF!</definedName>
    <definedName name="A_impresión_IM_65" localSheetId="42">#REF!</definedName>
    <definedName name="A_impresión_IM_65" localSheetId="43">#REF!</definedName>
    <definedName name="A_impresión_IM_65" localSheetId="44">#REF!</definedName>
    <definedName name="A_impresión_IM_65" localSheetId="55">#REF!</definedName>
    <definedName name="A_impresión_IM_65" localSheetId="59">#REF!</definedName>
    <definedName name="A_impresión_IM_65" localSheetId="56">#REF!</definedName>
    <definedName name="A_impresión_IM_65" localSheetId="57">#REF!</definedName>
    <definedName name="A_impresión_IM_65" localSheetId="58">#REF!</definedName>
    <definedName name="A_impresión_IM_65" localSheetId="60">#REF!</definedName>
    <definedName name="A_impresión_IM_65">#REF!</definedName>
    <definedName name="A_impresión_IM_66" localSheetId="2">'[1]AUX Dosaje Hormigón'!#REF!</definedName>
    <definedName name="A_impresión_IM_66" localSheetId="3">'[1]AUX Dosaje Hormigón'!#REF!</definedName>
    <definedName name="A_impresión_IM_66" localSheetId="4">'[1]AUX Dosaje Hormigón'!#REF!</definedName>
    <definedName name="A_impresión_IM_66" localSheetId="5">'[1]AUX Dosaje Hormigón'!#REF!</definedName>
    <definedName name="A_impresión_IM_66" localSheetId="6">'[1]AUX Dosaje Hormigón'!#REF!</definedName>
    <definedName name="A_impresión_IM_66" localSheetId="7">'[1]AUX Dosaje Hormigón'!#REF!</definedName>
    <definedName name="A_impresión_IM_66" localSheetId="8">'[1]AUX Dosaje Hormigón'!#REF!</definedName>
    <definedName name="A_impresión_IM_66" localSheetId="9">'[1]AUX Dosaje Hormigón'!#REF!</definedName>
    <definedName name="A_impresión_IM_66" localSheetId="10">'[1]AUX Dosaje Hormigón'!#REF!</definedName>
    <definedName name="A_impresión_IM_66" localSheetId="11">'[1]AUX Dosaje Hormigón'!#REF!</definedName>
    <definedName name="A_impresión_IM_66" localSheetId="12">'[1]AUX Dosaje Hormigón'!#REF!</definedName>
    <definedName name="A_impresión_IM_66" localSheetId="13">'[1]AUX Dosaje Hormigón'!#REF!</definedName>
    <definedName name="A_impresión_IM_66" localSheetId="14">'[1]AUX Dosaje Hormigón'!#REF!</definedName>
    <definedName name="A_impresión_IM_66" localSheetId="15">'[1]AUX Dosaje Hormigón'!#REF!</definedName>
    <definedName name="A_impresión_IM_66" localSheetId="16">'[1]AUX Dosaje Hormigón'!#REF!</definedName>
    <definedName name="A_impresión_IM_66" localSheetId="17">'[1]AUX Dosaje Hormigón'!#REF!</definedName>
    <definedName name="A_impresión_IM_66" localSheetId="18">'[1]AUX Dosaje Hormigón'!#REF!</definedName>
    <definedName name="A_impresión_IM_66" localSheetId="19">'[1]AUX Dosaje Hormigón'!#REF!</definedName>
    <definedName name="A_impresión_IM_66" localSheetId="20">'[1]AUX Dosaje Hormigón'!#REF!</definedName>
    <definedName name="A_impresión_IM_66" localSheetId="21">'[1]AUX Dosaje Hormigón'!#REF!</definedName>
    <definedName name="A_impresión_IM_66" localSheetId="27">'[1]AUX Dosaje Hormigón'!#REF!</definedName>
    <definedName name="A_impresión_IM_66" localSheetId="28">'[1]AUX Dosaje Hormigón'!#REF!</definedName>
    <definedName name="A_impresión_IM_66" localSheetId="29">'[1]AUX Dosaje Hormigón'!#REF!</definedName>
    <definedName name="A_impresión_IM_66" localSheetId="30">'[1]AUX Dosaje Hormigón'!#REF!</definedName>
    <definedName name="A_impresión_IM_66" localSheetId="31">'[1]AUX Dosaje Hormigón'!#REF!</definedName>
    <definedName name="A_impresión_IM_66" localSheetId="32">'[1]AUX Dosaje Hormigón'!#REF!</definedName>
    <definedName name="A_impresión_IM_66" localSheetId="33">'[1]AUX Dosaje Hormigón'!#REF!</definedName>
    <definedName name="A_impresión_IM_66" localSheetId="34">'[1]AUX Dosaje Hormigón'!#REF!</definedName>
    <definedName name="A_impresión_IM_66" localSheetId="35">'[1]AUX Dosaje Hormigón'!#REF!</definedName>
    <definedName name="A_impresión_IM_66" localSheetId="36">'[1]AUX Dosaje Hormigón'!#REF!</definedName>
    <definedName name="A_impresión_IM_66" localSheetId="45">'[1]AUX Dosaje Hormigón'!#REF!</definedName>
    <definedName name="A_impresión_IM_66" localSheetId="46">'[1]AUX Dosaje Hormigón'!#REF!</definedName>
    <definedName name="A_impresión_IM_66" localSheetId="47">'[1]AUX Dosaje Hormigón'!#REF!</definedName>
    <definedName name="A_impresión_IM_66" localSheetId="48">'[1]AUX Dosaje Hormigón'!#REF!</definedName>
    <definedName name="A_impresión_IM_66" localSheetId="49">'[1]AUX Dosaje Hormigón'!#REF!</definedName>
    <definedName name="A_impresión_IM_66" localSheetId="50">'[1]AUX Dosaje Hormigón'!#REF!</definedName>
    <definedName name="A_impresión_IM_66" localSheetId="51">'[1]AUX Dosaje Hormigón'!#REF!</definedName>
    <definedName name="A_impresión_IM_66" localSheetId="52">'[1]AUX Dosaje Hormigón'!#REF!</definedName>
    <definedName name="A_impresión_IM_66" localSheetId="53">'[1]AUX Dosaje Hormigón'!#REF!</definedName>
    <definedName name="A_impresión_IM_66" localSheetId="37">'[1]AUX Dosaje Hormigón'!#REF!</definedName>
    <definedName name="A_impresión_IM_66" localSheetId="54">'[1]AUX Dosaje Hormigón'!#REF!</definedName>
    <definedName name="A_impresión_IM_66" localSheetId="38">'[1]AUX Dosaje Hormigón'!#REF!</definedName>
    <definedName name="A_impresión_IM_66" localSheetId="39">'[1]AUX Dosaje Hormigón'!#REF!</definedName>
    <definedName name="A_impresión_IM_66" localSheetId="40">'[1]AUX Dosaje Hormigón'!#REF!</definedName>
    <definedName name="A_impresión_IM_66" localSheetId="41">'[1]AUX Dosaje Hormigón'!#REF!</definedName>
    <definedName name="A_impresión_IM_66" localSheetId="42">'[1]AUX Dosaje Hormigón'!#REF!</definedName>
    <definedName name="A_impresión_IM_66" localSheetId="43">'[1]AUX Dosaje Hormigón'!#REF!</definedName>
    <definedName name="A_impresión_IM_66" localSheetId="44">'[1]AUX Dosaje Hormigón'!#REF!</definedName>
    <definedName name="A_impresión_IM_66" localSheetId="55">'[1]AUX Dosaje Hormigón'!#REF!</definedName>
    <definedName name="A_impresión_IM_66" localSheetId="59">'[1]AUX Dosaje Hormigón'!#REF!</definedName>
    <definedName name="A_impresión_IM_66" localSheetId="56">'[1]AUX Dosaje Hormigón'!#REF!</definedName>
    <definedName name="A_impresión_IM_66" localSheetId="57">'[1]AUX Dosaje Hormigón'!#REF!</definedName>
    <definedName name="A_impresión_IM_66" localSheetId="58">'[1]AUX Dosaje Hormigón'!#REF!</definedName>
    <definedName name="A_impresión_IM_66" localSheetId="60">'[1]AUX Dosaje Hormigón'!#REF!</definedName>
    <definedName name="A_impresión_IM_66">'[1]AUX Dosaje Hormigón'!#REF!</definedName>
    <definedName name="A_impresión_IM_67" localSheetId="2">'[1]AUX Ejecución Hormigón'!#REF!</definedName>
    <definedName name="A_impresión_IM_67" localSheetId="3">'[1]AUX Ejecución Hormigón'!#REF!</definedName>
    <definedName name="A_impresión_IM_67" localSheetId="4">'[1]AUX Ejecución Hormigón'!#REF!</definedName>
    <definedName name="A_impresión_IM_67" localSheetId="5">'[1]AUX Ejecución Hormigón'!#REF!</definedName>
    <definedName name="A_impresión_IM_67" localSheetId="6">'[1]AUX Ejecución Hormigón'!#REF!</definedName>
    <definedName name="A_impresión_IM_67" localSheetId="7">'[1]AUX Ejecución Hormigón'!#REF!</definedName>
    <definedName name="A_impresión_IM_67" localSheetId="8">'[1]AUX Ejecución Hormigón'!#REF!</definedName>
    <definedName name="A_impresión_IM_67" localSheetId="9">'[1]AUX Ejecución Hormigón'!#REF!</definedName>
    <definedName name="A_impresión_IM_67" localSheetId="10">'[1]AUX Ejecución Hormigón'!#REF!</definedName>
    <definedName name="A_impresión_IM_67" localSheetId="11">'[1]AUX Ejecución Hormigón'!#REF!</definedName>
    <definedName name="A_impresión_IM_67" localSheetId="12">'[1]AUX Ejecución Hormigón'!#REF!</definedName>
    <definedName name="A_impresión_IM_67" localSheetId="13">'[1]AUX Ejecución Hormigón'!#REF!</definedName>
    <definedName name="A_impresión_IM_67" localSheetId="14">'[1]AUX Ejecución Hormigón'!#REF!</definedName>
    <definedName name="A_impresión_IM_67" localSheetId="15">'[1]AUX Ejecución Hormigón'!#REF!</definedName>
    <definedName name="A_impresión_IM_67" localSheetId="16">'[1]AUX Ejecución Hormigón'!#REF!</definedName>
    <definedName name="A_impresión_IM_67" localSheetId="17">'[1]AUX Ejecución Hormigón'!#REF!</definedName>
    <definedName name="A_impresión_IM_67" localSheetId="18">'[1]AUX Ejecución Hormigón'!#REF!</definedName>
    <definedName name="A_impresión_IM_67" localSheetId="19">'[1]AUX Ejecución Hormigón'!#REF!</definedName>
    <definedName name="A_impresión_IM_67" localSheetId="20">'[1]AUX Ejecución Hormigón'!#REF!</definedName>
    <definedName name="A_impresión_IM_67" localSheetId="21">'[1]AUX Ejecución Hormigón'!#REF!</definedName>
    <definedName name="A_impresión_IM_67" localSheetId="27">'[1]AUX Ejecución Hormigón'!#REF!</definedName>
    <definedName name="A_impresión_IM_67" localSheetId="28">'[1]AUX Ejecución Hormigón'!#REF!</definedName>
    <definedName name="A_impresión_IM_67" localSheetId="29">'[1]AUX Ejecución Hormigón'!#REF!</definedName>
    <definedName name="A_impresión_IM_67" localSheetId="30">'[1]AUX Ejecución Hormigón'!#REF!</definedName>
    <definedName name="A_impresión_IM_67" localSheetId="31">'[1]AUX Ejecución Hormigón'!#REF!</definedName>
    <definedName name="A_impresión_IM_67" localSheetId="32">'[1]AUX Ejecución Hormigón'!#REF!</definedName>
    <definedName name="A_impresión_IM_67" localSheetId="33">'[1]AUX Ejecución Hormigón'!#REF!</definedName>
    <definedName name="A_impresión_IM_67" localSheetId="34">'[1]AUX Ejecución Hormigón'!#REF!</definedName>
    <definedName name="A_impresión_IM_67" localSheetId="35">'[1]AUX Ejecución Hormigón'!#REF!</definedName>
    <definedName name="A_impresión_IM_67" localSheetId="36">'[1]AUX Ejecución Hormigón'!#REF!</definedName>
    <definedName name="A_impresión_IM_67" localSheetId="45">'[1]AUX Ejecución Hormigón'!#REF!</definedName>
    <definedName name="A_impresión_IM_67" localSheetId="46">'[1]AUX Ejecución Hormigón'!#REF!</definedName>
    <definedName name="A_impresión_IM_67" localSheetId="47">'[1]AUX Ejecución Hormigón'!#REF!</definedName>
    <definedName name="A_impresión_IM_67" localSheetId="48">'[1]AUX Ejecución Hormigón'!#REF!</definedName>
    <definedName name="A_impresión_IM_67" localSheetId="49">'[1]AUX Ejecución Hormigón'!#REF!</definedName>
    <definedName name="A_impresión_IM_67" localSheetId="50">'[1]AUX Ejecución Hormigón'!#REF!</definedName>
    <definedName name="A_impresión_IM_67" localSheetId="51">'[1]AUX Ejecución Hormigón'!#REF!</definedName>
    <definedName name="A_impresión_IM_67" localSheetId="52">'[1]AUX Ejecución Hormigón'!#REF!</definedName>
    <definedName name="A_impresión_IM_67" localSheetId="53">'[1]AUX Ejecución Hormigón'!#REF!</definedName>
    <definedName name="A_impresión_IM_67" localSheetId="37">'[1]AUX Ejecución Hormigón'!#REF!</definedName>
    <definedName name="A_impresión_IM_67" localSheetId="54">'[1]AUX Ejecución Hormigón'!#REF!</definedName>
    <definedName name="A_impresión_IM_67" localSheetId="38">'[1]AUX Ejecución Hormigón'!#REF!</definedName>
    <definedName name="A_impresión_IM_67" localSheetId="39">'[1]AUX Ejecución Hormigón'!#REF!</definedName>
    <definedName name="A_impresión_IM_67" localSheetId="40">'[1]AUX Ejecución Hormigón'!#REF!</definedName>
    <definedName name="A_impresión_IM_67" localSheetId="41">'[1]AUX Ejecución Hormigón'!#REF!</definedName>
    <definedName name="A_impresión_IM_67" localSheetId="42">'[1]AUX Ejecución Hormigón'!#REF!</definedName>
    <definedName name="A_impresión_IM_67" localSheetId="43">'[1]AUX Ejecución Hormigón'!#REF!</definedName>
    <definedName name="A_impresión_IM_67" localSheetId="44">'[1]AUX Ejecución Hormigón'!#REF!</definedName>
    <definedName name="A_impresión_IM_67" localSheetId="55">'[1]AUX Ejecución Hormigón'!#REF!</definedName>
    <definedName name="A_impresión_IM_67" localSheetId="59">'[1]AUX Ejecución Hormigón'!#REF!</definedName>
    <definedName name="A_impresión_IM_67" localSheetId="56">'[1]AUX Ejecución Hormigón'!#REF!</definedName>
    <definedName name="A_impresión_IM_67" localSheetId="57">'[1]AUX Ejecución Hormigón'!#REF!</definedName>
    <definedName name="A_impresión_IM_67" localSheetId="58">'[1]AUX Ejecución Hormigón'!#REF!</definedName>
    <definedName name="A_impresión_IM_67" localSheetId="60">'[1]AUX Ejecución Hormigón'!#REF!</definedName>
    <definedName name="A_impresión_IM_67">'[1]AUX Ejecución Hormigón'!#REF!</definedName>
    <definedName name="A_impresión_IM_7" localSheetId="2">#REF!</definedName>
    <definedName name="A_impresión_IM_7" localSheetId="3">#REF!</definedName>
    <definedName name="A_impresión_IM_7" localSheetId="4">#REF!</definedName>
    <definedName name="A_impresión_IM_7" localSheetId="5">#REF!</definedName>
    <definedName name="A_impresión_IM_7" localSheetId="6">#REF!</definedName>
    <definedName name="A_impresión_IM_7" localSheetId="7">#REF!</definedName>
    <definedName name="A_impresión_IM_7" localSheetId="8">#REF!</definedName>
    <definedName name="A_impresión_IM_7" localSheetId="9">#REF!</definedName>
    <definedName name="A_impresión_IM_7" localSheetId="10">#REF!</definedName>
    <definedName name="A_impresión_IM_7" localSheetId="11">#REF!</definedName>
    <definedName name="A_impresión_IM_7" localSheetId="12">#REF!</definedName>
    <definedName name="A_impresión_IM_7" localSheetId="13">#REF!</definedName>
    <definedName name="A_impresión_IM_7" localSheetId="14">#REF!</definedName>
    <definedName name="A_impresión_IM_7" localSheetId="15">#REF!</definedName>
    <definedName name="A_impresión_IM_7" localSheetId="16">#REF!</definedName>
    <definedName name="A_impresión_IM_7" localSheetId="17">#REF!</definedName>
    <definedName name="A_impresión_IM_7" localSheetId="18">#REF!</definedName>
    <definedName name="A_impresión_IM_7" localSheetId="19">#REF!</definedName>
    <definedName name="A_impresión_IM_7" localSheetId="20">#REF!</definedName>
    <definedName name="A_impresión_IM_7" localSheetId="21">#REF!</definedName>
    <definedName name="A_impresión_IM_7" localSheetId="27">#REF!</definedName>
    <definedName name="A_impresión_IM_7" localSheetId="28">#REF!</definedName>
    <definedName name="A_impresión_IM_7" localSheetId="29">#REF!</definedName>
    <definedName name="A_impresión_IM_7" localSheetId="30">#REF!</definedName>
    <definedName name="A_impresión_IM_7" localSheetId="31">#REF!</definedName>
    <definedName name="A_impresión_IM_7" localSheetId="32">#REF!</definedName>
    <definedName name="A_impresión_IM_7" localSheetId="33">#REF!</definedName>
    <definedName name="A_impresión_IM_7" localSheetId="34">#REF!</definedName>
    <definedName name="A_impresión_IM_7" localSheetId="35">#REF!</definedName>
    <definedName name="A_impresión_IM_7" localSheetId="36">#REF!</definedName>
    <definedName name="A_impresión_IM_7" localSheetId="45">#REF!</definedName>
    <definedName name="A_impresión_IM_7" localSheetId="46">#REF!</definedName>
    <definedName name="A_impresión_IM_7" localSheetId="47">#REF!</definedName>
    <definedName name="A_impresión_IM_7" localSheetId="48">#REF!</definedName>
    <definedName name="A_impresión_IM_7" localSheetId="49">#REF!</definedName>
    <definedName name="A_impresión_IM_7" localSheetId="50">#REF!</definedName>
    <definedName name="A_impresión_IM_7" localSheetId="51">#REF!</definedName>
    <definedName name="A_impresión_IM_7" localSheetId="52">#REF!</definedName>
    <definedName name="A_impresión_IM_7" localSheetId="53">#REF!</definedName>
    <definedName name="A_impresión_IM_7" localSheetId="37">#REF!</definedName>
    <definedName name="A_impresión_IM_7" localSheetId="54">#REF!</definedName>
    <definedName name="A_impresión_IM_7" localSheetId="38">#REF!</definedName>
    <definedName name="A_impresión_IM_7" localSheetId="39">#REF!</definedName>
    <definedName name="A_impresión_IM_7" localSheetId="40">#REF!</definedName>
    <definedName name="A_impresión_IM_7" localSheetId="41">#REF!</definedName>
    <definedName name="A_impresión_IM_7" localSheetId="42">#REF!</definedName>
    <definedName name="A_impresión_IM_7" localSheetId="43">#REF!</definedName>
    <definedName name="A_impresión_IM_7" localSheetId="44">#REF!</definedName>
    <definedName name="A_impresión_IM_7" localSheetId="55">#REF!</definedName>
    <definedName name="A_impresión_IM_7" localSheetId="59">#REF!</definedName>
    <definedName name="A_impresión_IM_7" localSheetId="56">#REF!</definedName>
    <definedName name="A_impresión_IM_7" localSheetId="57">#REF!</definedName>
    <definedName name="A_impresión_IM_7" localSheetId="58">#REF!</definedName>
    <definedName name="A_impresión_IM_7" localSheetId="60">#REF!</definedName>
    <definedName name="A_impresión_IM_7">#REF!</definedName>
    <definedName name="A_impresión_IM_70" localSheetId="2">'[2]Aux ADN 420'!#REF!</definedName>
    <definedName name="A_impresión_IM_70" localSheetId="3">'[2]Aux ADN 420'!#REF!</definedName>
    <definedName name="A_impresión_IM_70" localSheetId="4">'[2]Aux ADN 420'!#REF!</definedName>
    <definedName name="A_impresión_IM_70" localSheetId="5">'[2]Aux ADN 420'!#REF!</definedName>
    <definedName name="A_impresión_IM_70" localSheetId="6">'[2]Aux ADN 420'!#REF!</definedName>
    <definedName name="A_impresión_IM_70" localSheetId="7">'[2]Aux ADN 420'!#REF!</definedName>
    <definedName name="A_impresión_IM_70" localSheetId="8">'[2]Aux ADN 420'!#REF!</definedName>
    <definedName name="A_impresión_IM_70" localSheetId="9">'[2]Aux ADN 420'!#REF!</definedName>
    <definedName name="A_impresión_IM_70" localSheetId="10">'[2]Aux ADN 420'!#REF!</definedName>
    <definedName name="A_impresión_IM_70" localSheetId="11">'[2]Aux ADN 420'!#REF!</definedName>
    <definedName name="A_impresión_IM_70" localSheetId="12">'[2]Aux ADN 420'!#REF!</definedName>
    <definedName name="A_impresión_IM_70" localSheetId="13">'[2]Aux ADN 420'!#REF!</definedName>
    <definedName name="A_impresión_IM_70" localSheetId="14">'[2]Aux ADN 420'!#REF!</definedName>
    <definedName name="A_impresión_IM_70" localSheetId="15">'[2]Aux ADN 420'!#REF!</definedName>
    <definedName name="A_impresión_IM_70" localSheetId="16">'[2]Aux ADN 420'!#REF!</definedName>
    <definedName name="A_impresión_IM_70" localSheetId="17">'[2]Aux ADN 420'!#REF!</definedName>
    <definedName name="A_impresión_IM_70" localSheetId="18">'[2]Aux ADN 420'!#REF!</definedName>
    <definedName name="A_impresión_IM_70" localSheetId="19">'[2]Aux ADN 420'!#REF!</definedName>
    <definedName name="A_impresión_IM_70" localSheetId="20">'[2]Aux ADN 420'!#REF!</definedName>
    <definedName name="A_impresión_IM_70" localSheetId="21">'[2]Aux ADN 420'!#REF!</definedName>
    <definedName name="A_impresión_IM_70" localSheetId="27">'[2]Aux ADN 420'!#REF!</definedName>
    <definedName name="A_impresión_IM_70" localSheetId="28">'[2]Aux ADN 420'!#REF!</definedName>
    <definedName name="A_impresión_IM_70" localSheetId="29">'[2]Aux ADN 420'!#REF!</definedName>
    <definedName name="A_impresión_IM_70" localSheetId="30">'[2]Aux ADN 420'!#REF!</definedName>
    <definedName name="A_impresión_IM_70" localSheetId="31">'[2]Aux ADN 420'!#REF!</definedName>
    <definedName name="A_impresión_IM_70" localSheetId="32">'[2]Aux ADN 420'!#REF!</definedName>
    <definedName name="A_impresión_IM_70" localSheetId="33">'[2]Aux ADN 420'!#REF!</definedName>
    <definedName name="A_impresión_IM_70" localSheetId="34">'[2]Aux ADN 420'!#REF!</definedName>
    <definedName name="A_impresión_IM_70" localSheetId="35">'[2]Aux ADN 420'!#REF!</definedName>
    <definedName name="A_impresión_IM_70" localSheetId="36">'[2]Aux ADN 420'!#REF!</definedName>
    <definedName name="A_impresión_IM_70" localSheetId="45">'[2]Aux ADN 420'!#REF!</definedName>
    <definedName name="A_impresión_IM_70" localSheetId="46">'[2]Aux ADN 420'!#REF!</definedName>
    <definedName name="A_impresión_IM_70" localSheetId="47">'[2]Aux ADN 420'!#REF!</definedName>
    <definedName name="A_impresión_IM_70" localSheetId="48">'[2]Aux ADN 420'!#REF!</definedName>
    <definedName name="A_impresión_IM_70" localSheetId="49">'[2]Aux ADN 420'!#REF!</definedName>
    <definedName name="A_impresión_IM_70" localSheetId="50">'[2]Aux ADN 420'!#REF!</definedName>
    <definedName name="A_impresión_IM_70" localSheetId="51">'[2]Aux ADN 420'!#REF!</definedName>
    <definedName name="A_impresión_IM_70" localSheetId="52">'[2]Aux ADN 420'!#REF!</definedName>
    <definedName name="A_impresión_IM_70" localSheetId="53">'[2]Aux ADN 420'!#REF!</definedName>
    <definedName name="A_impresión_IM_70" localSheetId="37">'[2]Aux ADN 420'!#REF!</definedName>
    <definedName name="A_impresión_IM_70" localSheetId="54">'[2]Aux ADN 420'!#REF!</definedName>
    <definedName name="A_impresión_IM_70" localSheetId="38">'[2]Aux ADN 420'!#REF!</definedName>
    <definedName name="A_impresión_IM_70" localSheetId="39">'[2]Aux ADN 420'!#REF!</definedName>
    <definedName name="A_impresión_IM_70" localSheetId="40">'[2]Aux ADN 420'!#REF!</definedName>
    <definedName name="A_impresión_IM_70" localSheetId="41">'[2]Aux ADN 420'!#REF!</definedName>
    <definedName name="A_impresión_IM_70" localSheetId="42">'[2]Aux ADN 420'!#REF!</definedName>
    <definedName name="A_impresión_IM_70" localSheetId="43">'[2]Aux ADN 420'!#REF!</definedName>
    <definedName name="A_impresión_IM_70" localSheetId="44">'[2]Aux ADN 420'!#REF!</definedName>
    <definedName name="A_impresión_IM_70" localSheetId="55">'[2]Aux ADN 420'!#REF!</definedName>
    <definedName name="A_impresión_IM_70" localSheetId="59">'[2]Aux ADN 420'!#REF!</definedName>
    <definedName name="A_impresión_IM_70" localSheetId="56">'[2]Aux ADN 420'!#REF!</definedName>
    <definedName name="A_impresión_IM_70" localSheetId="57">'[2]Aux ADN 420'!#REF!</definedName>
    <definedName name="A_impresión_IM_70" localSheetId="58">'[2]Aux ADN 420'!#REF!</definedName>
    <definedName name="A_impresión_IM_70" localSheetId="60">'[2]Aux ADN 420'!#REF!</definedName>
    <definedName name="A_impresión_IM_70">'[2]Aux ADN 420'!#REF!</definedName>
    <definedName name="A_impresión_IM_74" localSheetId="2">#REF!</definedName>
    <definedName name="A_impresión_IM_74" localSheetId="3">#REF!</definedName>
    <definedName name="A_impresión_IM_74" localSheetId="4">#REF!</definedName>
    <definedName name="A_impresión_IM_74" localSheetId="5">#REF!</definedName>
    <definedName name="A_impresión_IM_74" localSheetId="6">#REF!</definedName>
    <definedName name="A_impresión_IM_74" localSheetId="7">#REF!</definedName>
    <definedName name="A_impresión_IM_74" localSheetId="8">#REF!</definedName>
    <definedName name="A_impresión_IM_74" localSheetId="9">#REF!</definedName>
    <definedName name="A_impresión_IM_74" localSheetId="10">#REF!</definedName>
    <definedName name="A_impresión_IM_74" localSheetId="11">#REF!</definedName>
    <definedName name="A_impresión_IM_74" localSheetId="12">#REF!</definedName>
    <definedName name="A_impresión_IM_74" localSheetId="13">#REF!</definedName>
    <definedName name="A_impresión_IM_74" localSheetId="14">#REF!</definedName>
    <definedName name="A_impresión_IM_74" localSheetId="15">#REF!</definedName>
    <definedName name="A_impresión_IM_74" localSheetId="16">#REF!</definedName>
    <definedName name="A_impresión_IM_74" localSheetId="17">#REF!</definedName>
    <definedName name="A_impresión_IM_74" localSheetId="18">#REF!</definedName>
    <definedName name="A_impresión_IM_74" localSheetId="19">#REF!</definedName>
    <definedName name="A_impresión_IM_74" localSheetId="20">#REF!</definedName>
    <definedName name="A_impresión_IM_74" localSheetId="21">#REF!</definedName>
    <definedName name="A_impresión_IM_74" localSheetId="27">#REF!</definedName>
    <definedName name="A_impresión_IM_74" localSheetId="28">#REF!</definedName>
    <definedName name="A_impresión_IM_74" localSheetId="29">#REF!</definedName>
    <definedName name="A_impresión_IM_74" localSheetId="30">#REF!</definedName>
    <definedName name="A_impresión_IM_74" localSheetId="31">#REF!</definedName>
    <definedName name="A_impresión_IM_74" localSheetId="32">#REF!</definedName>
    <definedName name="A_impresión_IM_74" localSheetId="33">#REF!</definedName>
    <definedName name="A_impresión_IM_74" localSheetId="34">#REF!</definedName>
    <definedName name="A_impresión_IM_74" localSheetId="35">#REF!</definedName>
    <definedName name="A_impresión_IM_74" localSheetId="36">#REF!</definedName>
    <definedName name="A_impresión_IM_74" localSheetId="45">#REF!</definedName>
    <definedName name="A_impresión_IM_74" localSheetId="46">#REF!</definedName>
    <definedName name="A_impresión_IM_74" localSheetId="47">#REF!</definedName>
    <definedName name="A_impresión_IM_74" localSheetId="48">#REF!</definedName>
    <definedName name="A_impresión_IM_74" localSheetId="49">#REF!</definedName>
    <definedName name="A_impresión_IM_74" localSheetId="50">#REF!</definedName>
    <definedName name="A_impresión_IM_74" localSheetId="51">#REF!</definedName>
    <definedName name="A_impresión_IM_74" localSheetId="52">#REF!</definedName>
    <definedName name="A_impresión_IM_74" localSheetId="53">#REF!</definedName>
    <definedName name="A_impresión_IM_74" localSheetId="37">#REF!</definedName>
    <definedName name="A_impresión_IM_74" localSheetId="54">#REF!</definedName>
    <definedName name="A_impresión_IM_74" localSheetId="38">#REF!</definedName>
    <definedName name="A_impresión_IM_74" localSheetId="39">#REF!</definedName>
    <definedName name="A_impresión_IM_74" localSheetId="40">#REF!</definedName>
    <definedName name="A_impresión_IM_74" localSheetId="41">#REF!</definedName>
    <definedName name="A_impresión_IM_74" localSheetId="42">#REF!</definedName>
    <definedName name="A_impresión_IM_74" localSheetId="43">#REF!</definedName>
    <definedName name="A_impresión_IM_74" localSheetId="44">#REF!</definedName>
    <definedName name="A_impresión_IM_74" localSheetId="55">#REF!</definedName>
    <definedName name="A_impresión_IM_74" localSheetId="59">#REF!</definedName>
    <definedName name="A_impresión_IM_74" localSheetId="56">#REF!</definedName>
    <definedName name="A_impresión_IM_74" localSheetId="57">#REF!</definedName>
    <definedName name="A_impresión_IM_74" localSheetId="58">#REF!</definedName>
    <definedName name="A_impresión_IM_74" localSheetId="60">#REF!</definedName>
    <definedName name="A_impresión_IM_74">#REF!</definedName>
    <definedName name="A_impresión_IM_75" localSheetId="2">#REF!</definedName>
    <definedName name="A_impresión_IM_75" localSheetId="3">#REF!</definedName>
    <definedName name="A_impresión_IM_75" localSheetId="4">#REF!</definedName>
    <definedName name="A_impresión_IM_75" localSheetId="5">#REF!</definedName>
    <definedName name="A_impresión_IM_75" localSheetId="6">#REF!</definedName>
    <definedName name="A_impresión_IM_75" localSheetId="7">#REF!</definedName>
    <definedName name="A_impresión_IM_75" localSheetId="8">#REF!</definedName>
    <definedName name="A_impresión_IM_75" localSheetId="9">#REF!</definedName>
    <definedName name="A_impresión_IM_75" localSheetId="10">#REF!</definedName>
    <definedName name="A_impresión_IM_75" localSheetId="11">#REF!</definedName>
    <definedName name="A_impresión_IM_75" localSheetId="12">#REF!</definedName>
    <definedName name="A_impresión_IM_75" localSheetId="13">#REF!</definedName>
    <definedName name="A_impresión_IM_75" localSheetId="14">#REF!</definedName>
    <definedName name="A_impresión_IM_75" localSheetId="15">#REF!</definedName>
    <definedName name="A_impresión_IM_75" localSheetId="16">#REF!</definedName>
    <definedName name="A_impresión_IM_75" localSheetId="17">#REF!</definedName>
    <definedName name="A_impresión_IM_75" localSheetId="18">#REF!</definedName>
    <definedName name="A_impresión_IM_75" localSheetId="19">#REF!</definedName>
    <definedName name="A_impresión_IM_75" localSheetId="20">#REF!</definedName>
    <definedName name="A_impresión_IM_75" localSheetId="21">#REF!</definedName>
    <definedName name="A_impresión_IM_75" localSheetId="27">#REF!</definedName>
    <definedName name="A_impresión_IM_75" localSheetId="28">#REF!</definedName>
    <definedName name="A_impresión_IM_75" localSheetId="29">#REF!</definedName>
    <definedName name="A_impresión_IM_75" localSheetId="30">#REF!</definedName>
    <definedName name="A_impresión_IM_75" localSheetId="31">#REF!</definedName>
    <definedName name="A_impresión_IM_75" localSheetId="32">#REF!</definedName>
    <definedName name="A_impresión_IM_75" localSheetId="33">#REF!</definedName>
    <definedName name="A_impresión_IM_75" localSheetId="34">#REF!</definedName>
    <definedName name="A_impresión_IM_75" localSheetId="35">#REF!</definedName>
    <definedName name="A_impresión_IM_75" localSheetId="36">#REF!</definedName>
    <definedName name="A_impresión_IM_75" localSheetId="45">#REF!</definedName>
    <definedName name="A_impresión_IM_75" localSheetId="46">#REF!</definedName>
    <definedName name="A_impresión_IM_75" localSheetId="47">#REF!</definedName>
    <definedName name="A_impresión_IM_75" localSheetId="48">#REF!</definedName>
    <definedName name="A_impresión_IM_75" localSheetId="49">#REF!</definedName>
    <definedName name="A_impresión_IM_75" localSheetId="50">#REF!</definedName>
    <definedName name="A_impresión_IM_75" localSheetId="51">#REF!</definedName>
    <definedName name="A_impresión_IM_75" localSheetId="52">#REF!</definedName>
    <definedName name="A_impresión_IM_75" localSheetId="53">#REF!</definedName>
    <definedName name="A_impresión_IM_75" localSheetId="37">#REF!</definedName>
    <definedName name="A_impresión_IM_75" localSheetId="54">#REF!</definedName>
    <definedName name="A_impresión_IM_75" localSheetId="38">#REF!</definedName>
    <definedName name="A_impresión_IM_75" localSheetId="39">#REF!</definedName>
    <definedName name="A_impresión_IM_75" localSheetId="40">#REF!</definedName>
    <definedName name="A_impresión_IM_75" localSheetId="41">#REF!</definedName>
    <definedName name="A_impresión_IM_75" localSheetId="42">#REF!</definedName>
    <definedName name="A_impresión_IM_75" localSheetId="43">#REF!</definedName>
    <definedName name="A_impresión_IM_75" localSheetId="44">#REF!</definedName>
    <definedName name="A_impresión_IM_75" localSheetId="55">#REF!</definedName>
    <definedName name="A_impresión_IM_75" localSheetId="59">#REF!</definedName>
    <definedName name="A_impresión_IM_75" localSheetId="56">#REF!</definedName>
    <definedName name="A_impresión_IM_75" localSheetId="57">#REF!</definedName>
    <definedName name="A_impresión_IM_75" localSheetId="58">#REF!</definedName>
    <definedName name="A_impresión_IM_75" localSheetId="60">#REF!</definedName>
    <definedName name="A_impresión_IM_75">#REF!</definedName>
    <definedName name="A_impresión_IM_76" localSheetId="2">#REF!</definedName>
    <definedName name="A_impresión_IM_76" localSheetId="3">#REF!</definedName>
    <definedName name="A_impresión_IM_76" localSheetId="4">#REF!</definedName>
    <definedName name="A_impresión_IM_76" localSheetId="5">#REF!</definedName>
    <definedName name="A_impresión_IM_76" localSheetId="6">#REF!</definedName>
    <definedName name="A_impresión_IM_76" localSheetId="7">#REF!</definedName>
    <definedName name="A_impresión_IM_76" localSheetId="8">#REF!</definedName>
    <definedName name="A_impresión_IM_76" localSheetId="9">#REF!</definedName>
    <definedName name="A_impresión_IM_76" localSheetId="10">#REF!</definedName>
    <definedName name="A_impresión_IM_76" localSheetId="11">#REF!</definedName>
    <definedName name="A_impresión_IM_76" localSheetId="12">#REF!</definedName>
    <definedName name="A_impresión_IM_76" localSheetId="13">#REF!</definedName>
    <definedName name="A_impresión_IM_76" localSheetId="14">#REF!</definedName>
    <definedName name="A_impresión_IM_76" localSheetId="15">#REF!</definedName>
    <definedName name="A_impresión_IM_76" localSheetId="16">#REF!</definedName>
    <definedName name="A_impresión_IM_76" localSheetId="17">#REF!</definedName>
    <definedName name="A_impresión_IM_76" localSheetId="18">#REF!</definedName>
    <definedName name="A_impresión_IM_76" localSheetId="19">#REF!</definedName>
    <definedName name="A_impresión_IM_76" localSheetId="20">#REF!</definedName>
    <definedName name="A_impresión_IM_76" localSheetId="21">#REF!</definedName>
    <definedName name="A_impresión_IM_76" localSheetId="27">#REF!</definedName>
    <definedName name="A_impresión_IM_76" localSheetId="28">#REF!</definedName>
    <definedName name="A_impresión_IM_76" localSheetId="29">#REF!</definedName>
    <definedName name="A_impresión_IM_76" localSheetId="30">#REF!</definedName>
    <definedName name="A_impresión_IM_76" localSheetId="31">#REF!</definedName>
    <definedName name="A_impresión_IM_76" localSheetId="32">#REF!</definedName>
    <definedName name="A_impresión_IM_76" localSheetId="33">#REF!</definedName>
    <definedName name="A_impresión_IM_76" localSheetId="34">#REF!</definedName>
    <definedName name="A_impresión_IM_76" localSheetId="35">#REF!</definedName>
    <definedName name="A_impresión_IM_76" localSheetId="36">#REF!</definedName>
    <definedName name="A_impresión_IM_76" localSheetId="45">#REF!</definedName>
    <definedName name="A_impresión_IM_76" localSheetId="46">#REF!</definedName>
    <definedName name="A_impresión_IM_76" localSheetId="47">#REF!</definedName>
    <definedName name="A_impresión_IM_76" localSheetId="48">#REF!</definedName>
    <definedName name="A_impresión_IM_76" localSheetId="49">#REF!</definedName>
    <definedName name="A_impresión_IM_76" localSheetId="50">#REF!</definedName>
    <definedName name="A_impresión_IM_76" localSheetId="51">#REF!</definedName>
    <definedName name="A_impresión_IM_76" localSheetId="52">#REF!</definedName>
    <definedName name="A_impresión_IM_76" localSheetId="53">#REF!</definedName>
    <definedName name="A_impresión_IM_76" localSheetId="37">#REF!</definedName>
    <definedName name="A_impresión_IM_76" localSheetId="54">#REF!</definedName>
    <definedName name="A_impresión_IM_76" localSheetId="38">#REF!</definedName>
    <definedName name="A_impresión_IM_76" localSheetId="39">#REF!</definedName>
    <definedName name="A_impresión_IM_76" localSheetId="40">#REF!</definedName>
    <definedName name="A_impresión_IM_76" localSheetId="41">#REF!</definedName>
    <definedName name="A_impresión_IM_76" localSheetId="42">#REF!</definedName>
    <definedName name="A_impresión_IM_76" localSheetId="43">#REF!</definedName>
    <definedName name="A_impresión_IM_76" localSheetId="44">#REF!</definedName>
    <definedName name="A_impresión_IM_76" localSheetId="55">#REF!</definedName>
    <definedName name="A_impresión_IM_76" localSheetId="59">#REF!</definedName>
    <definedName name="A_impresión_IM_76" localSheetId="56">#REF!</definedName>
    <definedName name="A_impresión_IM_76" localSheetId="57">#REF!</definedName>
    <definedName name="A_impresión_IM_76" localSheetId="58">#REF!</definedName>
    <definedName name="A_impresión_IM_76" localSheetId="60">#REF!</definedName>
    <definedName name="A_impresión_IM_76">#REF!</definedName>
    <definedName name="A_impresión_IM_77" localSheetId="2">#REF!</definedName>
    <definedName name="A_impresión_IM_77" localSheetId="3">#REF!</definedName>
    <definedName name="A_impresión_IM_77" localSheetId="4">#REF!</definedName>
    <definedName name="A_impresión_IM_77" localSheetId="5">#REF!</definedName>
    <definedName name="A_impresión_IM_77" localSheetId="6">#REF!</definedName>
    <definedName name="A_impresión_IM_77" localSheetId="7">#REF!</definedName>
    <definedName name="A_impresión_IM_77" localSheetId="8">#REF!</definedName>
    <definedName name="A_impresión_IM_77" localSheetId="9">#REF!</definedName>
    <definedName name="A_impresión_IM_77" localSheetId="10">#REF!</definedName>
    <definedName name="A_impresión_IM_77" localSheetId="11">#REF!</definedName>
    <definedName name="A_impresión_IM_77" localSheetId="12">#REF!</definedName>
    <definedName name="A_impresión_IM_77" localSheetId="13">#REF!</definedName>
    <definedName name="A_impresión_IM_77" localSheetId="14">#REF!</definedName>
    <definedName name="A_impresión_IM_77" localSheetId="15">#REF!</definedName>
    <definedName name="A_impresión_IM_77" localSheetId="16">#REF!</definedName>
    <definedName name="A_impresión_IM_77" localSheetId="17">#REF!</definedName>
    <definedName name="A_impresión_IM_77" localSheetId="18">#REF!</definedName>
    <definedName name="A_impresión_IM_77" localSheetId="19">#REF!</definedName>
    <definedName name="A_impresión_IM_77" localSheetId="20">#REF!</definedName>
    <definedName name="A_impresión_IM_77" localSheetId="21">#REF!</definedName>
    <definedName name="A_impresión_IM_77" localSheetId="27">#REF!</definedName>
    <definedName name="A_impresión_IM_77" localSheetId="28">#REF!</definedName>
    <definedName name="A_impresión_IM_77" localSheetId="29">#REF!</definedName>
    <definedName name="A_impresión_IM_77" localSheetId="30">#REF!</definedName>
    <definedName name="A_impresión_IM_77" localSheetId="31">#REF!</definedName>
    <definedName name="A_impresión_IM_77" localSheetId="32">#REF!</definedName>
    <definedName name="A_impresión_IM_77" localSheetId="33">#REF!</definedName>
    <definedName name="A_impresión_IM_77" localSheetId="34">#REF!</definedName>
    <definedName name="A_impresión_IM_77" localSheetId="35">#REF!</definedName>
    <definedName name="A_impresión_IM_77" localSheetId="36">#REF!</definedName>
    <definedName name="A_impresión_IM_77" localSheetId="45">#REF!</definedName>
    <definedName name="A_impresión_IM_77" localSheetId="46">#REF!</definedName>
    <definedName name="A_impresión_IM_77" localSheetId="47">#REF!</definedName>
    <definedName name="A_impresión_IM_77" localSheetId="48">#REF!</definedName>
    <definedName name="A_impresión_IM_77" localSheetId="49">#REF!</definedName>
    <definedName name="A_impresión_IM_77" localSheetId="50">#REF!</definedName>
    <definedName name="A_impresión_IM_77" localSheetId="51">#REF!</definedName>
    <definedName name="A_impresión_IM_77" localSheetId="52">#REF!</definedName>
    <definedName name="A_impresión_IM_77" localSheetId="53">#REF!</definedName>
    <definedName name="A_impresión_IM_77" localSheetId="37">#REF!</definedName>
    <definedName name="A_impresión_IM_77" localSheetId="54">#REF!</definedName>
    <definedName name="A_impresión_IM_77" localSheetId="38">#REF!</definedName>
    <definedName name="A_impresión_IM_77" localSheetId="39">#REF!</definedName>
    <definedName name="A_impresión_IM_77" localSheetId="40">#REF!</definedName>
    <definedName name="A_impresión_IM_77" localSheetId="41">#REF!</definedName>
    <definedName name="A_impresión_IM_77" localSheetId="42">#REF!</definedName>
    <definedName name="A_impresión_IM_77" localSheetId="43">#REF!</definedName>
    <definedName name="A_impresión_IM_77" localSheetId="44">#REF!</definedName>
    <definedName name="A_impresión_IM_77" localSheetId="55">#REF!</definedName>
    <definedName name="A_impresión_IM_77" localSheetId="59">#REF!</definedName>
    <definedName name="A_impresión_IM_77" localSheetId="56">#REF!</definedName>
    <definedName name="A_impresión_IM_77" localSheetId="57">#REF!</definedName>
    <definedName name="A_impresión_IM_77" localSheetId="58">#REF!</definedName>
    <definedName name="A_impresión_IM_77" localSheetId="60">#REF!</definedName>
    <definedName name="A_impresión_IM_77">#REF!</definedName>
    <definedName name="A_impresión_IM_8" localSheetId="2">#REF!</definedName>
    <definedName name="A_impresión_IM_8" localSheetId="3">#REF!</definedName>
    <definedName name="A_impresión_IM_8" localSheetId="4">#REF!</definedName>
    <definedName name="A_impresión_IM_8" localSheetId="5">#REF!</definedName>
    <definedName name="A_impresión_IM_8" localSheetId="6">#REF!</definedName>
    <definedName name="A_impresión_IM_8" localSheetId="7">#REF!</definedName>
    <definedName name="A_impresión_IM_8" localSheetId="8">#REF!</definedName>
    <definedName name="A_impresión_IM_8" localSheetId="9">#REF!</definedName>
    <definedName name="A_impresión_IM_8" localSheetId="10">#REF!</definedName>
    <definedName name="A_impresión_IM_8" localSheetId="11">#REF!</definedName>
    <definedName name="A_impresión_IM_8" localSheetId="12">#REF!</definedName>
    <definedName name="A_impresión_IM_8" localSheetId="13">#REF!</definedName>
    <definedName name="A_impresión_IM_8" localSheetId="14">#REF!</definedName>
    <definedName name="A_impresión_IM_8" localSheetId="15">#REF!</definedName>
    <definedName name="A_impresión_IM_8" localSheetId="16">#REF!</definedName>
    <definedName name="A_impresión_IM_8" localSheetId="17">#REF!</definedName>
    <definedName name="A_impresión_IM_8" localSheetId="18">#REF!</definedName>
    <definedName name="A_impresión_IM_8" localSheetId="19">#REF!</definedName>
    <definedName name="A_impresión_IM_8" localSheetId="20">#REF!</definedName>
    <definedName name="A_impresión_IM_8" localSheetId="21">#REF!</definedName>
    <definedName name="A_impresión_IM_8" localSheetId="27">#REF!</definedName>
    <definedName name="A_impresión_IM_8" localSheetId="28">#REF!</definedName>
    <definedName name="A_impresión_IM_8" localSheetId="29">#REF!</definedName>
    <definedName name="A_impresión_IM_8" localSheetId="30">#REF!</definedName>
    <definedName name="A_impresión_IM_8" localSheetId="31">#REF!</definedName>
    <definedName name="A_impresión_IM_8" localSheetId="32">#REF!</definedName>
    <definedName name="A_impresión_IM_8" localSheetId="33">#REF!</definedName>
    <definedName name="A_impresión_IM_8" localSheetId="34">#REF!</definedName>
    <definedName name="A_impresión_IM_8" localSheetId="35">#REF!</definedName>
    <definedName name="A_impresión_IM_8" localSheetId="36">#REF!</definedName>
    <definedName name="A_impresión_IM_8" localSheetId="45">#REF!</definedName>
    <definedName name="A_impresión_IM_8" localSheetId="46">#REF!</definedName>
    <definedName name="A_impresión_IM_8" localSheetId="47">#REF!</definedName>
    <definedName name="A_impresión_IM_8" localSheetId="48">#REF!</definedName>
    <definedName name="A_impresión_IM_8" localSheetId="49">#REF!</definedName>
    <definedName name="A_impresión_IM_8" localSheetId="50">#REF!</definedName>
    <definedName name="A_impresión_IM_8" localSheetId="51">#REF!</definedName>
    <definedName name="A_impresión_IM_8" localSheetId="52">#REF!</definedName>
    <definedName name="A_impresión_IM_8" localSheetId="53">#REF!</definedName>
    <definedName name="A_impresión_IM_8" localSheetId="37">#REF!</definedName>
    <definedName name="A_impresión_IM_8" localSheetId="54">#REF!</definedName>
    <definedName name="A_impresión_IM_8" localSheetId="38">#REF!</definedName>
    <definedName name="A_impresión_IM_8" localSheetId="39">#REF!</definedName>
    <definedName name="A_impresión_IM_8" localSheetId="40">#REF!</definedName>
    <definedName name="A_impresión_IM_8" localSheetId="41">#REF!</definedName>
    <definedName name="A_impresión_IM_8" localSheetId="42">#REF!</definedName>
    <definedName name="A_impresión_IM_8" localSheetId="43">#REF!</definedName>
    <definedName name="A_impresión_IM_8" localSheetId="44">#REF!</definedName>
    <definedName name="A_impresión_IM_8" localSheetId="55">#REF!</definedName>
    <definedName name="A_impresión_IM_8" localSheetId="59">#REF!</definedName>
    <definedName name="A_impresión_IM_8" localSheetId="56">#REF!</definedName>
    <definedName name="A_impresión_IM_8" localSheetId="57">#REF!</definedName>
    <definedName name="A_impresión_IM_8" localSheetId="58">#REF!</definedName>
    <definedName name="A_impresión_IM_8" localSheetId="60">#REF!</definedName>
    <definedName name="A_impresión_IM_8">#REF!</definedName>
    <definedName name="ad" localSheetId="4">#REF!</definedName>
    <definedName name="ad" localSheetId="5">#REF!</definedName>
    <definedName name="ad" localSheetId="6">#REF!</definedName>
    <definedName name="ad" localSheetId="7">#REF!</definedName>
    <definedName name="ad" localSheetId="16">#REF!</definedName>
    <definedName name="ad" localSheetId="17">#REF!</definedName>
    <definedName name="ad" localSheetId="18">#REF!</definedName>
    <definedName name="ad" localSheetId="19">#REF!</definedName>
    <definedName name="ad" localSheetId="20">#REF!</definedName>
    <definedName name="ad" localSheetId="21">#REF!</definedName>
    <definedName name="ad" localSheetId="27">#REF!</definedName>
    <definedName name="ad" localSheetId="28">#REF!</definedName>
    <definedName name="ad" localSheetId="29">#REF!</definedName>
    <definedName name="ad" localSheetId="30">#REF!</definedName>
    <definedName name="ad" localSheetId="31">#REF!</definedName>
    <definedName name="ad" localSheetId="32">#REF!</definedName>
    <definedName name="ad" localSheetId="33">#REF!</definedName>
    <definedName name="ad" localSheetId="34">#REF!</definedName>
    <definedName name="ad" localSheetId="35">#REF!</definedName>
    <definedName name="ad" localSheetId="36">#REF!</definedName>
    <definedName name="ad" localSheetId="45">#REF!</definedName>
    <definedName name="ad" localSheetId="46">#REF!</definedName>
    <definedName name="ad" localSheetId="47">#REF!</definedName>
    <definedName name="ad" localSheetId="48">#REF!</definedName>
    <definedName name="ad" localSheetId="49">#REF!</definedName>
    <definedName name="ad" localSheetId="50">#REF!</definedName>
    <definedName name="ad" localSheetId="51">#REF!</definedName>
    <definedName name="ad" localSheetId="52">#REF!</definedName>
    <definedName name="ad" localSheetId="53">#REF!</definedName>
    <definedName name="ad" localSheetId="37">#REF!</definedName>
    <definedName name="ad" localSheetId="54">#REF!</definedName>
    <definedName name="ad" localSheetId="38">#REF!</definedName>
    <definedName name="ad" localSheetId="39">#REF!</definedName>
    <definedName name="ad" localSheetId="40">#REF!</definedName>
    <definedName name="ad" localSheetId="41">#REF!</definedName>
    <definedName name="ad" localSheetId="42">#REF!</definedName>
    <definedName name="ad" localSheetId="43">#REF!</definedName>
    <definedName name="ad" localSheetId="44">#REF!</definedName>
    <definedName name="ad" localSheetId="60">#REF!</definedName>
    <definedName name="ad">#REF!</definedName>
    <definedName name="adaa" localSheetId="4">#REF!</definedName>
    <definedName name="adaa" localSheetId="5">#REF!</definedName>
    <definedName name="adaa" localSheetId="6">#REF!</definedName>
    <definedName name="adaa" localSheetId="7">#REF!</definedName>
    <definedName name="adaa" localSheetId="16">#REF!</definedName>
    <definedName name="adaa" localSheetId="17">#REF!</definedName>
    <definedName name="adaa" localSheetId="18">#REF!</definedName>
    <definedName name="adaa" localSheetId="19">#REF!</definedName>
    <definedName name="adaa" localSheetId="20">#REF!</definedName>
    <definedName name="adaa" localSheetId="21">#REF!</definedName>
    <definedName name="adaa" localSheetId="27">#REF!</definedName>
    <definedName name="adaa" localSheetId="28">#REF!</definedName>
    <definedName name="adaa" localSheetId="29">#REF!</definedName>
    <definedName name="adaa" localSheetId="30">#REF!</definedName>
    <definedName name="adaa" localSheetId="31">#REF!</definedName>
    <definedName name="adaa" localSheetId="32">#REF!</definedName>
    <definedName name="adaa" localSheetId="33">#REF!</definedName>
    <definedName name="adaa" localSheetId="34">#REF!</definedName>
    <definedName name="adaa" localSheetId="35">#REF!</definedName>
    <definedName name="adaa" localSheetId="36">#REF!</definedName>
    <definedName name="adaa" localSheetId="45">#REF!</definedName>
    <definedName name="adaa" localSheetId="46">#REF!</definedName>
    <definedName name="adaa" localSheetId="47">#REF!</definedName>
    <definedName name="adaa" localSheetId="48">#REF!</definedName>
    <definedName name="adaa" localSheetId="49">#REF!</definedName>
    <definedName name="adaa" localSheetId="50">#REF!</definedName>
    <definedName name="adaa" localSheetId="51">#REF!</definedName>
    <definedName name="adaa" localSheetId="52">#REF!</definedName>
    <definedName name="adaa" localSheetId="53">#REF!</definedName>
    <definedName name="adaa" localSheetId="37">#REF!</definedName>
    <definedName name="adaa" localSheetId="54">#REF!</definedName>
    <definedName name="adaa" localSheetId="38">#REF!</definedName>
    <definedName name="adaa" localSheetId="39">#REF!</definedName>
    <definedName name="adaa" localSheetId="40">#REF!</definedName>
    <definedName name="adaa" localSheetId="41">#REF!</definedName>
    <definedName name="adaa" localSheetId="42">#REF!</definedName>
    <definedName name="adaa" localSheetId="43">#REF!</definedName>
    <definedName name="adaa" localSheetId="44">#REF!</definedName>
    <definedName name="adaa" localSheetId="60">#REF!</definedName>
    <definedName name="adaa">#REF!</definedName>
    <definedName name="adsf">[3]Equipos!$B$10:$B$65536</definedName>
    <definedName name="AGAAF" localSheetId="2">'[4]Listado Items'!#REF!</definedName>
    <definedName name="AGAAF" localSheetId="3">'[4]Listado Items'!#REF!</definedName>
    <definedName name="AGAAF" localSheetId="4">'[4]Listado Items'!#REF!</definedName>
    <definedName name="AGAAF" localSheetId="5">'[4]Listado Items'!#REF!</definedName>
    <definedName name="AGAAF" localSheetId="6">'[4]Listado Items'!#REF!</definedName>
    <definedName name="AGAAF" localSheetId="7">'[4]Listado Items'!#REF!</definedName>
    <definedName name="AGAAF" localSheetId="8">'[4]Listado Items'!#REF!</definedName>
    <definedName name="AGAAF" localSheetId="9">'[4]Listado Items'!#REF!</definedName>
    <definedName name="AGAAF" localSheetId="10">'[4]Listado Items'!#REF!</definedName>
    <definedName name="AGAAF" localSheetId="11">'[4]Listado Items'!#REF!</definedName>
    <definedName name="AGAAF" localSheetId="12">'[4]Listado Items'!#REF!</definedName>
    <definedName name="AGAAF" localSheetId="13">'[4]Listado Items'!#REF!</definedName>
    <definedName name="AGAAF" localSheetId="14">'[4]Listado Items'!#REF!</definedName>
    <definedName name="AGAAF" localSheetId="15">'[4]Listado Items'!#REF!</definedName>
    <definedName name="AGAAF" localSheetId="16">'[4]Listado Items'!#REF!</definedName>
    <definedName name="AGAAF" localSheetId="17">'[4]Listado Items'!#REF!</definedName>
    <definedName name="AGAAF" localSheetId="18">'[4]Listado Items'!#REF!</definedName>
    <definedName name="AGAAF" localSheetId="19">'[4]Listado Items'!#REF!</definedName>
    <definedName name="AGAAF" localSheetId="20">'[4]Listado Items'!#REF!</definedName>
    <definedName name="AGAAF" localSheetId="21">'[4]Listado Items'!#REF!</definedName>
    <definedName name="AGAAF" localSheetId="27">'[4]Listado Items'!#REF!</definedName>
    <definedName name="AGAAF" localSheetId="28">'[4]Listado Items'!#REF!</definedName>
    <definedName name="AGAAF" localSheetId="29">'[4]Listado Items'!#REF!</definedName>
    <definedName name="AGAAF" localSheetId="30">'[4]Listado Items'!#REF!</definedName>
    <definedName name="AGAAF" localSheetId="31">'[4]Listado Items'!#REF!</definedName>
    <definedName name="AGAAF" localSheetId="32">'[4]Listado Items'!#REF!</definedName>
    <definedName name="AGAAF" localSheetId="33">'[4]Listado Items'!#REF!</definedName>
    <definedName name="AGAAF" localSheetId="34">'[4]Listado Items'!#REF!</definedName>
    <definedName name="AGAAF" localSheetId="35">'[4]Listado Items'!#REF!</definedName>
    <definedName name="AGAAF" localSheetId="36">'[4]Listado Items'!#REF!</definedName>
    <definedName name="AGAAF" localSheetId="45">'[4]Listado Items'!#REF!</definedName>
    <definedName name="AGAAF" localSheetId="46">'[4]Listado Items'!#REF!</definedName>
    <definedName name="AGAAF" localSheetId="47">'[4]Listado Items'!#REF!</definedName>
    <definedName name="AGAAF" localSheetId="48">'[4]Listado Items'!#REF!</definedName>
    <definedName name="AGAAF" localSheetId="49">'[4]Listado Items'!#REF!</definedName>
    <definedName name="AGAAF" localSheetId="50">'[4]Listado Items'!#REF!</definedName>
    <definedName name="AGAAF" localSheetId="51">'[4]Listado Items'!#REF!</definedName>
    <definedName name="AGAAF" localSheetId="52">'[4]Listado Items'!#REF!</definedName>
    <definedName name="AGAAF" localSheetId="53">'[4]Listado Items'!#REF!</definedName>
    <definedName name="AGAAF" localSheetId="37">'[4]Listado Items'!#REF!</definedName>
    <definedName name="AGAAF" localSheetId="54">'[4]Listado Items'!#REF!</definedName>
    <definedName name="AGAAF" localSheetId="38">'[4]Listado Items'!#REF!</definedName>
    <definedName name="AGAAF" localSheetId="39">'[4]Listado Items'!#REF!</definedName>
    <definedName name="AGAAF" localSheetId="40">'[4]Listado Items'!#REF!</definedName>
    <definedName name="AGAAF" localSheetId="41">'[4]Listado Items'!#REF!</definedName>
    <definedName name="AGAAF" localSheetId="42">'[4]Listado Items'!#REF!</definedName>
    <definedName name="AGAAF" localSheetId="43">'[4]Listado Items'!#REF!</definedName>
    <definedName name="AGAAF" localSheetId="44">'[4]Listado Items'!#REF!</definedName>
    <definedName name="AGAAF" localSheetId="55">'[4]Listado Items'!#REF!</definedName>
    <definedName name="AGAAF" localSheetId="59">'[4]Listado Items'!#REF!</definedName>
    <definedName name="AGAAF" localSheetId="56">'[4]Listado Items'!#REF!</definedName>
    <definedName name="AGAAF" localSheetId="57">'[4]Listado Items'!#REF!</definedName>
    <definedName name="AGAAF" localSheetId="58">'[4]Listado Items'!#REF!</definedName>
    <definedName name="AGAAF" localSheetId="60">'[4]Listado Items'!#REF!</definedName>
    <definedName name="AGAAF">'[4]Listado Items'!#REF!</definedName>
    <definedName name="ALFA" localSheetId="4">#REF!</definedName>
    <definedName name="ALFA" localSheetId="5">#REF!</definedName>
    <definedName name="ALFA" localSheetId="6">#REF!</definedName>
    <definedName name="ALFA" localSheetId="7">#REF!</definedName>
    <definedName name="ALFA" localSheetId="36">#REF!</definedName>
    <definedName name="ALFA" localSheetId="45">#REF!</definedName>
    <definedName name="ALFA" localSheetId="46">#REF!</definedName>
    <definedName name="ALFA" localSheetId="47">#REF!</definedName>
    <definedName name="ALFA" localSheetId="48">#REF!</definedName>
    <definedName name="ALFA" localSheetId="49">#REF!</definedName>
    <definedName name="ALFA" localSheetId="50">#REF!</definedName>
    <definedName name="ALFA" localSheetId="51">#REF!</definedName>
    <definedName name="ALFA" localSheetId="52">#REF!</definedName>
    <definedName name="ALFA" localSheetId="53">#REF!</definedName>
    <definedName name="ALFA" localSheetId="37">#REF!</definedName>
    <definedName name="ALFA" localSheetId="54">#REF!</definedName>
    <definedName name="ALFA" localSheetId="38">#REF!</definedName>
    <definedName name="ALFA" localSheetId="39">#REF!</definedName>
    <definedName name="ALFA" localSheetId="40">#REF!</definedName>
    <definedName name="ALFA" localSheetId="41">#REF!</definedName>
    <definedName name="ALFA" localSheetId="42">#REF!</definedName>
    <definedName name="ALFA" localSheetId="43">#REF!</definedName>
    <definedName name="ALFA" localSheetId="44">#REF!</definedName>
    <definedName name="ALFA" localSheetId="0">#REF!</definedName>
    <definedName name="ALFA">#REF!</definedName>
    <definedName name="_xlnm.Print_Area" localSheetId="2">'1.1'!$A$1:$F$8</definedName>
    <definedName name="_xlnm.Print_Area" localSheetId="3">'1.2'!$A$1:$F$134</definedName>
    <definedName name="_xlnm.Print_Area" localSheetId="61">'1a9'!$A$1:$L$1099</definedName>
    <definedName name="_xlnm.Print_Area" localSheetId="4">'2.1'!$A$1:$G$9</definedName>
    <definedName name="_xlnm.Print_Area" localSheetId="5">'2.2'!$A$1:$G$29</definedName>
    <definedName name="_xlnm.Print_Area" localSheetId="6">'2.3'!$A$1:$G$38</definedName>
    <definedName name="_xlnm.Print_Area" localSheetId="7">'2.4'!$A:$G</definedName>
    <definedName name="_xlnm.Print_Area" localSheetId="8">'3.1'!$A$1:$I$32</definedName>
    <definedName name="_xlnm.Print_Area" localSheetId="9">'3.2'!$A$1:$I$32</definedName>
    <definedName name="_xlnm.Print_Area" localSheetId="10">'3.3'!$A$1:$J$17</definedName>
    <definedName name="_xlnm.Print_Area" localSheetId="11">'3.4'!$A$1:$J$18</definedName>
    <definedName name="_xlnm.Print_Area" localSheetId="12">'3.5'!$A$1:$H$16</definedName>
    <definedName name="_xlnm.Print_Area" localSheetId="13">'3.6'!$A$1:$H$11</definedName>
    <definedName name="_xlnm.Print_Area" localSheetId="14">'3.7'!$A$1:$G$11</definedName>
    <definedName name="_xlnm.Print_Area" localSheetId="15">'3.8'!$A$1:$J$34</definedName>
    <definedName name="_xlnm.Print_Area" localSheetId="16">'4.1.1'!$A$1:$G$9</definedName>
    <definedName name="_xlnm.Print_Area" localSheetId="17">'4.1.2'!$A$1:$F$9</definedName>
    <definedName name="_xlnm.Print_Area" localSheetId="18">'4.1.3'!$A$1:$G$9</definedName>
    <definedName name="_xlnm.Print_Area" localSheetId="19">'4.1.4'!$A$1:$G$9</definedName>
    <definedName name="_xlnm.Print_Area" localSheetId="20">'4.1.5'!$A$1:$G$9</definedName>
    <definedName name="_xlnm.Print_Area" localSheetId="21">'4.1.6'!$A$1:$G$9</definedName>
    <definedName name="_xlnm.Print_Area" localSheetId="24">'5.1'!$A$1:$H$29</definedName>
    <definedName name="_xlnm.Print_Area" localSheetId="25">'5.2'!$A$1:$H$11</definedName>
    <definedName name="_xlnm.Print_Area" localSheetId="26">'5.3'!$A$1:$H$13</definedName>
    <definedName name="_xlnm.Print_Area" localSheetId="27">'6.1'!$A$1:$E$10</definedName>
    <definedName name="_xlnm.Print_Area" localSheetId="28">'6.2'!$A$1:$F$8</definedName>
    <definedName name="_xlnm.Print_Area" localSheetId="29">'6.3'!$A$1:$F$9</definedName>
    <definedName name="_xlnm.Print_Area" localSheetId="30">'6.4'!$A$1:$F$11</definedName>
    <definedName name="_xlnm.Print_Area" localSheetId="31">'6.5'!$A$1:$F$11</definedName>
    <definedName name="_xlnm.Print_Area" localSheetId="32">'6.6'!$A$1:$F$11</definedName>
    <definedName name="_xlnm.Print_Area" localSheetId="33">'6.7'!$A$1:$F$9</definedName>
    <definedName name="_xlnm.Print_Area" localSheetId="34">'6.8'!$A$1:$E$11</definedName>
    <definedName name="_xlnm.Print_Area" localSheetId="35">'6.9'!$A$1:$E$11</definedName>
    <definedName name="_xlnm.Print_Area" localSheetId="36">'7.1'!$A$1:$K$9</definedName>
    <definedName name="_xlnm.Print_Area" localSheetId="45">'7.10'!$A$1:$F$11</definedName>
    <definedName name="_xlnm.Print_Area" localSheetId="46">'7.11'!$A$1:$F$8</definedName>
    <definedName name="_xlnm.Print_Area" localSheetId="47">'7.12'!$A$1:$F$9</definedName>
    <definedName name="_xlnm.Print_Area" localSheetId="48">'7.13'!$A$1:$F$8</definedName>
    <definedName name="_xlnm.Print_Area" localSheetId="49">'7.14'!$A$1:$G$9</definedName>
    <definedName name="_xlnm.Print_Area" localSheetId="50">'7.16'!$A$1:$G$9</definedName>
    <definedName name="_xlnm.Print_Area" localSheetId="51">'7.17'!$A$1:$G$8</definedName>
    <definedName name="_xlnm.Print_Area" localSheetId="52">'7.18'!$A$1:$F$8</definedName>
    <definedName name="_xlnm.Print_Area" localSheetId="53">'7.19'!$A$1:$G$8</definedName>
    <definedName name="_xlnm.Print_Area" localSheetId="37">'7.2'!$A$1:$L$11</definedName>
    <definedName name="_xlnm.Print_Area" localSheetId="54">'7.20'!$A$1:$F$8</definedName>
    <definedName name="_xlnm.Print_Area" localSheetId="38">'7.3'!$A$1:$I$16</definedName>
    <definedName name="_xlnm.Print_Area" localSheetId="39">'7.4'!$A$1:$H$42</definedName>
    <definedName name="_xlnm.Print_Area" localSheetId="40">'7.5'!$A$1:$H$15</definedName>
    <definedName name="_xlnm.Print_Area" localSheetId="41">'7.6'!$A$1:$G$10</definedName>
    <definedName name="_xlnm.Print_Area" localSheetId="42">'7.7'!$A$1:$G$9</definedName>
    <definedName name="_xlnm.Print_Area" localSheetId="43">'7.8'!$A$1:$I$11</definedName>
    <definedName name="_xlnm.Print_Area" localSheetId="44">'7.9'!$A$1:$F$46</definedName>
    <definedName name="_xlnm.Print_Area" localSheetId="55">'8.1'!$A$1:$H$10</definedName>
    <definedName name="_xlnm.Print_Area" localSheetId="59">'8.10'!$A$1:$G$11</definedName>
    <definedName name="_xlnm.Print_Area" localSheetId="56">'8.2'!$A$1:$H$10</definedName>
    <definedName name="_xlnm.Print_Area" localSheetId="57">'8.3'!$A$1:$H$11</definedName>
    <definedName name="_xlnm.Print_Area" localSheetId="58">'8.4'!$A$1:$H$11</definedName>
    <definedName name="_xlnm.Print_Area" localSheetId="60">'9'!$A$1:$F$9</definedName>
    <definedName name="_xlnm.Print_Area" localSheetId="0">'Coef K'!$A$1:$D$22</definedName>
    <definedName name="_xlnm.Print_Area" localSheetId="1">PRESUPUESTO!$B$1:$L$101</definedName>
    <definedName name="asdfgadf" localSheetId="2">[1]Indice!#REF!</definedName>
    <definedName name="asdfgadf" localSheetId="3">[1]Indice!#REF!</definedName>
    <definedName name="asdfgadf" localSheetId="4">[1]Indice!#REF!</definedName>
    <definedName name="asdfgadf" localSheetId="5">[1]Indice!#REF!</definedName>
    <definedName name="asdfgadf" localSheetId="6">[1]Indice!#REF!</definedName>
    <definedName name="asdfgadf" localSheetId="7">[1]Indice!#REF!</definedName>
    <definedName name="asdfgadf" localSheetId="8">[1]Indice!#REF!</definedName>
    <definedName name="asdfgadf" localSheetId="9">[1]Indice!#REF!</definedName>
    <definedName name="asdfgadf" localSheetId="10">[1]Indice!#REF!</definedName>
    <definedName name="asdfgadf" localSheetId="11">[1]Indice!#REF!</definedName>
    <definedName name="asdfgadf" localSheetId="12">[1]Indice!#REF!</definedName>
    <definedName name="asdfgadf" localSheetId="13">[1]Indice!#REF!</definedName>
    <definedName name="asdfgadf" localSheetId="14">[1]Indice!#REF!</definedName>
    <definedName name="asdfgadf" localSheetId="15">[1]Indice!#REF!</definedName>
    <definedName name="asdfgadf" localSheetId="16">[1]Indice!#REF!</definedName>
    <definedName name="asdfgadf" localSheetId="17">[1]Indice!#REF!</definedName>
    <definedName name="asdfgadf" localSheetId="18">[1]Indice!#REF!</definedName>
    <definedName name="asdfgadf" localSheetId="19">[1]Indice!#REF!</definedName>
    <definedName name="asdfgadf" localSheetId="20">[1]Indice!#REF!</definedName>
    <definedName name="asdfgadf" localSheetId="21">[1]Indice!#REF!</definedName>
    <definedName name="asdfgadf" localSheetId="27">[1]Indice!#REF!</definedName>
    <definedName name="asdfgadf" localSheetId="28">[1]Indice!#REF!</definedName>
    <definedName name="asdfgadf" localSheetId="29">[1]Indice!#REF!</definedName>
    <definedName name="asdfgadf" localSheetId="30">[1]Indice!#REF!</definedName>
    <definedName name="asdfgadf" localSheetId="31">[1]Indice!#REF!</definedName>
    <definedName name="asdfgadf" localSheetId="32">[1]Indice!#REF!</definedName>
    <definedName name="asdfgadf" localSheetId="33">[1]Indice!#REF!</definedName>
    <definedName name="asdfgadf" localSheetId="34">[1]Indice!#REF!</definedName>
    <definedName name="asdfgadf" localSheetId="35">[1]Indice!#REF!</definedName>
    <definedName name="asdfgadf" localSheetId="36">[1]Indice!#REF!</definedName>
    <definedName name="asdfgadf" localSheetId="45">[1]Indice!#REF!</definedName>
    <definedName name="asdfgadf" localSheetId="46">[1]Indice!#REF!</definedName>
    <definedName name="asdfgadf" localSheetId="47">[1]Indice!#REF!</definedName>
    <definedName name="asdfgadf" localSheetId="48">[1]Indice!#REF!</definedName>
    <definedName name="asdfgadf" localSheetId="49">[1]Indice!#REF!</definedName>
    <definedName name="asdfgadf" localSheetId="50">[1]Indice!#REF!</definedName>
    <definedName name="asdfgadf" localSheetId="51">[1]Indice!#REF!</definedName>
    <definedName name="asdfgadf" localSheetId="52">[1]Indice!#REF!</definedName>
    <definedName name="asdfgadf" localSheetId="53">[1]Indice!#REF!</definedName>
    <definedName name="asdfgadf" localSheetId="37">[1]Indice!#REF!</definedName>
    <definedName name="asdfgadf" localSheetId="54">[1]Indice!#REF!</definedName>
    <definedName name="asdfgadf" localSheetId="38">[1]Indice!#REF!</definedName>
    <definedName name="asdfgadf" localSheetId="39">[1]Indice!#REF!</definedName>
    <definedName name="asdfgadf" localSheetId="40">[1]Indice!#REF!</definedName>
    <definedName name="asdfgadf" localSheetId="41">[1]Indice!#REF!</definedName>
    <definedName name="asdfgadf" localSheetId="42">[1]Indice!#REF!</definedName>
    <definedName name="asdfgadf" localSheetId="43">[1]Indice!#REF!</definedName>
    <definedName name="asdfgadf" localSheetId="44">[1]Indice!#REF!</definedName>
    <definedName name="asdfgadf" localSheetId="55">[1]Indice!#REF!</definedName>
    <definedName name="asdfgadf" localSheetId="59">[1]Indice!#REF!</definedName>
    <definedName name="asdfgadf" localSheetId="56">[1]Indice!#REF!</definedName>
    <definedName name="asdfgadf" localSheetId="57">[1]Indice!#REF!</definedName>
    <definedName name="asdfgadf" localSheetId="58">[1]Indice!#REF!</definedName>
    <definedName name="asdfgadf" localSheetId="60">[1]Indice!#REF!</definedName>
    <definedName name="asdfgadf">[1]Indice!#REF!</definedName>
    <definedName name="AYUDA" localSheetId="4">#REF!</definedName>
    <definedName name="AYUDA" localSheetId="5">#REF!</definedName>
    <definedName name="AYUDA" localSheetId="6">#REF!</definedName>
    <definedName name="AYUDA" localSheetId="7">#REF!</definedName>
    <definedName name="AYUDA" localSheetId="36">#REF!</definedName>
    <definedName name="AYUDA" localSheetId="45">#REF!</definedName>
    <definedName name="AYUDA" localSheetId="46">#REF!</definedName>
    <definedName name="AYUDA" localSheetId="47">#REF!</definedName>
    <definedName name="AYUDA" localSheetId="48">#REF!</definedName>
    <definedName name="AYUDA" localSheetId="49">#REF!</definedName>
    <definedName name="AYUDA" localSheetId="50">#REF!</definedName>
    <definedName name="AYUDA" localSheetId="51">#REF!</definedName>
    <definedName name="AYUDA" localSheetId="52">#REF!</definedName>
    <definedName name="AYUDA" localSheetId="53">#REF!</definedName>
    <definedName name="AYUDA" localSheetId="37">#REF!</definedName>
    <definedName name="AYUDA" localSheetId="54">#REF!</definedName>
    <definedName name="AYUDA" localSheetId="38">#REF!</definedName>
    <definedName name="AYUDA" localSheetId="39">#REF!</definedName>
    <definedName name="AYUDA" localSheetId="40">#REF!</definedName>
    <definedName name="AYUDA" localSheetId="41">#REF!</definedName>
    <definedName name="AYUDA" localSheetId="42">#REF!</definedName>
    <definedName name="AYUDA" localSheetId="43">#REF!</definedName>
    <definedName name="AYUDA" localSheetId="44">#REF!</definedName>
    <definedName name="AYUDA" localSheetId="0">#REF!</definedName>
    <definedName name="AYUDA">#REF!</definedName>
    <definedName name="b" localSheetId="2">#REF!</definedName>
    <definedName name="b" localSheetId="3">#REF!</definedName>
    <definedName name="b" localSheetId="4">#REF!</definedName>
    <definedName name="b" localSheetId="5">#REF!</definedName>
    <definedName name="b" localSheetId="6">#REF!</definedName>
    <definedName name="b" localSheetId="7">#REF!</definedName>
    <definedName name="b" localSheetId="8">#REF!</definedName>
    <definedName name="b" localSheetId="9">#REF!</definedName>
    <definedName name="b" localSheetId="10">#REF!</definedName>
    <definedName name="b" localSheetId="11">#REF!</definedName>
    <definedName name="b" localSheetId="12">#REF!</definedName>
    <definedName name="b" localSheetId="13">#REF!</definedName>
    <definedName name="b" localSheetId="14">#REF!</definedName>
    <definedName name="b" localSheetId="15">#REF!</definedName>
    <definedName name="b" localSheetId="16">#REF!</definedName>
    <definedName name="b" localSheetId="17">#REF!</definedName>
    <definedName name="b" localSheetId="18">#REF!</definedName>
    <definedName name="b" localSheetId="19">#REF!</definedName>
    <definedName name="b" localSheetId="20">#REF!</definedName>
    <definedName name="b" localSheetId="21">#REF!</definedName>
    <definedName name="b" localSheetId="27">#REF!</definedName>
    <definedName name="b" localSheetId="28">#REF!</definedName>
    <definedName name="b" localSheetId="29">#REF!</definedName>
    <definedName name="b" localSheetId="30">#REF!</definedName>
    <definedName name="b" localSheetId="31">#REF!</definedName>
    <definedName name="b" localSheetId="32">#REF!</definedName>
    <definedName name="b" localSheetId="33">#REF!</definedName>
    <definedName name="b" localSheetId="34">#REF!</definedName>
    <definedName name="b" localSheetId="35">#REF!</definedName>
    <definedName name="b" localSheetId="36">#REF!</definedName>
    <definedName name="b" localSheetId="45">#REF!</definedName>
    <definedName name="b" localSheetId="46">#REF!</definedName>
    <definedName name="b" localSheetId="47">#REF!</definedName>
    <definedName name="b" localSheetId="48">#REF!</definedName>
    <definedName name="b" localSheetId="49">#REF!</definedName>
    <definedName name="b" localSheetId="50">#REF!</definedName>
    <definedName name="b" localSheetId="51">#REF!</definedName>
    <definedName name="b" localSheetId="52">#REF!</definedName>
    <definedName name="b" localSheetId="53">#REF!</definedName>
    <definedName name="b" localSheetId="37">#REF!</definedName>
    <definedName name="b" localSheetId="54">#REF!</definedName>
    <definedName name="b" localSheetId="38">#REF!</definedName>
    <definedName name="b" localSheetId="39">#REF!</definedName>
    <definedName name="b" localSheetId="40">#REF!</definedName>
    <definedName name="b" localSheetId="41">#REF!</definedName>
    <definedName name="b" localSheetId="42">#REF!</definedName>
    <definedName name="b" localSheetId="43">#REF!</definedName>
    <definedName name="b" localSheetId="44">#REF!</definedName>
    <definedName name="b" localSheetId="55">#REF!</definedName>
    <definedName name="b" localSheetId="59">#REF!</definedName>
    <definedName name="b" localSheetId="56">#REF!</definedName>
    <definedName name="b" localSheetId="57">#REF!</definedName>
    <definedName name="b" localSheetId="58">#REF!</definedName>
    <definedName name="b" localSheetId="60">#REF!</definedName>
    <definedName name="b">#REF!</definedName>
    <definedName name="BETA" localSheetId="36">#REF!</definedName>
    <definedName name="BETA" localSheetId="45">#REF!</definedName>
    <definedName name="BETA" localSheetId="46">#REF!</definedName>
    <definedName name="BETA" localSheetId="47">#REF!</definedName>
    <definedName name="BETA" localSheetId="48">#REF!</definedName>
    <definedName name="BETA" localSheetId="49">#REF!</definedName>
    <definedName name="BETA" localSheetId="50">#REF!</definedName>
    <definedName name="BETA" localSheetId="51">#REF!</definedName>
    <definedName name="BETA" localSheetId="52">#REF!</definedName>
    <definedName name="BETA" localSheetId="53">#REF!</definedName>
    <definedName name="BETA" localSheetId="37">#REF!</definedName>
    <definedName name="BETA" localSheetId="54">#REF!</definedName>
    <definedName name="BETA" localSheetId="38">#REF!</definedName>
    <definedName name="BETA" localSheetId="39">#REF!</definedName>
    <definedName name="BETA" localSheetId="40">#REF!</definedName>
    <definedName name="BETA" localSheetId="41">#REF!</definedName>
    <definedName name="BETA" localSheetId="42">#REF!</definedName>
    <definedName name="BETA" localSheetId="43">#REF!</definedName>
    <definedName name="BETA" localSheetId="44">#REF!</definedName>
    <definedName name="BETA">#REF!</definedName>
    <definedName name="BPRIMA" localSheetId="36">#REF!</definedName>
    <definedName name="BPRIMA" localSheetId="45">#REF!</definedName>
    <definedName name="BPRIMA" localSheetId="46">#REF!</definedName>
    <definedName name="BPRIMA" localSheetId="47">#REF!</definedName>
    <definedName name="BPRIMA" localSheetId="48">#REF!</definedName>
    <definedName name="BPRIMA" localSheetId="49">#REF!</definedName>
    <definedName name="BPRIMA" localSheetId="50">#REF!</definedName>
    <definedName name="BPRIMA" localSheetId="51">#REF!</definedName>
    <definedName name="BPRIMA" localSheetId="52">#REF!</definedName>
    <definedName name="BPRIMA" localSheetId="53">#REF!</definedName>
    <definedName name="BPRIMA" localSheetId="37">#REF!</definedName>
    <definedName name="BPRIMA" localSheetId="54">#REF!</definedName>
    <definedName name="BPRIMA" localSheetId="38">#REF!</definedName>
    <definedName name="BPRIMA" localSheetId="39">#REF!</definedName>
    <definedName name="BPRIMA" localSheetId="40">#REF!</definedName>
    <definedName name="BPRIMA" localSheetId="41">#REF!</definedName>
    <definedName name="BPRIMA" localSheetId="42">#REF!</definedName>
    <definedName name="BPRIMA" localSheetId="43">#REF!</definedName>
    <definedName name="BPRIMA" localSheetId="44">#REF!</definedName>
    <definedName name="BPRIMA">#REF!</definedName>
    <definedName name="C_" localSheetId="36">#REF!</definedName>
    <definedName name="C_" localSheetId="45">#REF!</definedName>
    <definedName name="C_" localSheetId="46">#REF!</definedName>
    <definedName name="C_" localSheetId="47">#REF!</definedName>
    <definedName name="C_" localSheetId="48">#REF!</definedName>
    <definedName name="C_" localSheetId="49">#REF!</definedName>
    <definedName name="C_" localSheetId="50">#REF!</definedName>
    <definedName name="C_" localSheetId="51">#REF!</definedName>
    <definedName name="C_" localSheetId="52">#REF!</definedName>
    <definedName name="C_" localSheetId="53">#REF!</definedName>
    <definedName name="C_" localSheetId="37">#REF!</definedName>
    <definedName name="C_" localSheetId="54">#REF!</definedName>
    <definedName name="C_" localSheetId="38">#REF!</definedName>
    <definedName name="C_" localSheetId="39">#REF!</definedName>
    <definedName name="C_" localSheetId="40">#REF!</definedName>
    <definedName name="C_" localSheetId="41">#REF!</definedName>
    <definedName name="C_" localSheetId="42">#REF!</definedName>
    <definedName name="C_" localSheetId="43">#REF!</definedName>
    <definedName name="C_" localSheetId="44">#REF!</definedName>
    <definedName name="C_">#REF!</definedName>
    <definedName name="ccccc" localSheetId="2">#REF!</definedName>
    <definedName name="ccccc" localSheetId="3">#REF!</definedName>
    <definedName name="ccccc" localSheetId="4">#REF!</definedName>
    <definedName name="ccccc" localSheetId="5">#REF!</definedName>
    <definedName name="ccccc" localSheetId="6">#REF!</definedName>
    <definedName name="ccccc" localSheetId="7">#REF!</definedName>
    <definedName name="ccccc" localSheetId="8">#REF!</definedName>
    <definedName name="ccccc" localSheetId="9">#REF!</definedName>
    <definedName name="ccccc" localSheetId="10">#REF!</definedName>
    <definedName name="ccccc" localSheetId="11">#REF!</definedName>
    <definedName name="ccccc" localSheetId="12">#REF!</definedName>
    <definedName name="ccccc" localSheetId="13">#REF!</definedName>
    <definedName name="ccccc" localSheetId="14">#REF!</definedName>
    <definedName name="ccccc" localSheetId="15">#REF!</definedName>
    <definedName name="ccccc" localSheetId="16">#REF!</definedName>
    <definedName name="ccccc" localSheetId="17">#REF!</definedName>
    <definedName name="ccccc" localSheetId="18">#REF!</definedName>
    <definedName name="ccccc" localSheetId="19">#REF!</definedName>
    <definedName name="ccccc" localSheetId="20">#REF!</definedName>
    <definedName name="ccccc" localSheetId="21">#REF!</definedName>
    <definedName name="ccccc" localSheetId="27">#REF!</definedName>
    <definedName name="ccccc" localSheetId="28">#REF!</definedName>
    <definedName name="ccccc" localSheetId="29">#REF!</definedName>
    <definedName name="ccccc" localSheetId="30">#REF!</definedName>
    <definedName name="ccccc" localSheetId="31">#REF!</definedName>
    <definedName name="ccccc" localSheetId="32">#REF!</definedName>
    <definedName name="ccccc" localSheetId="33">#REF!</definedName>
    <definedName name="ccccc" localSheetId="34">#REF!</definedName>
    <definedName name="ccccc" localSheetId="35">#REF!</definedName>
    <definedName name="ccccc" localSheetId="36">#REF!</definedName>
    <definedName name="ccccc" localSheetId="45">#REF!</definedName>
    <definedName name="ccccc" localSheetId="46">#REF!</definedName>
    <definedName name="ccccc" localSheetId="47">#REF!</definedName>
    <definedName name="ccccc" localSheetId="48">#REF!</definedName>
    <definedName name="ccccc" localSheetId="49">#REF!</definedName>
    <definedName name="ccccc" localSheetId="50">#REF!</definedName>
    <definedName name="ccccc" localSheetId="51">#REF!</definedName>
    <definedName name="ccccc" localSheetId="52">#REF!</definedName>
    <definedName name="ccccc" localSheetId="53">#REF!</definedName>
    <definedName name="ccccc" localSheetId="37">#REF!</definedName>
    <definedName name="ccccc" localSheetId="54">#REF!</definedName>
    <definedName name="ccccc" localSheetId="38">#REF!</definedName>
    <definedName name="ccccc" localSheetId="39">#REF!</definedName>
    <definedName name="ccccc" localSheetId="40">#REF!</definedName>
    <definedName name="ccccc" localSheetId="41">#REF!</definedName>
    <definedName name="ccccc" localSheetId="42">#REF!</definedName>
    <definedName name="ccccc" localSheetId="43">#REF!</definedName>
    <definedName name="ccccc" localSheetId="44">#REF!</definedName>
    <definedName name="ccccc" localSheetId="55">#REF!</definedName>
    <definedName name="ccccc" localSheetId="59">#REF!</definedName>
    <definedName name="ccccc" localSheetId="56">#REF!</definedName>
    <definedName name="ccccc" localSheetId="57">#REF!</definedName>
    <definedName name="ccccc" localSheetId="58">#REF!</definedName>
    <definedName name="ccccc" localSheetId="60">#REF!</definedName>
    <definedName name="ccccc">#REF!</definedName>
    <definedName name="CPRIMA" localSheetId="36">#REF!</definedName>
    <definedName name="CPRIMA" localSheetId="45">#REF!</definedName>
    <definedName name="CPRIMA" localSheetId="46">#REF!</definedName>
    <definedName name="CPRIMA" localSheetId="47">#REF!</definedName>
    <definedName name="CPRIMA" localSheetId="48">#REF!</definedName>
    <definedName name="CPRIMA" localSheetId="49">#REF!</definedName>
    <definedName name="CPRIMA" localSheetId="50">#REF!</definedName>
    <definedName name="CPRIMA" localSheetId="51">#REF!</definedName>
    <definedName name="CPRIMA" localSheetId="52">#REF!</definedName>
    <definedName name="CPRIMA" localSheetId="53">#REF!</definedName>
    <definedName name="CPRIMA" localSheetId="37">#REF!</definedName>
    <definedName name="CPRIMA" localSheetId="54">#REF!</definedName>
    <definedName name="CPRIMA" localSheetId="38">#REF!</definedName>
    <definedName name="CPRIMA" localSheetId="39">#REF!</definedName>
    <definedName name="CPRIMA" localSheetId="40">#REF!</definedName>
    <definedName name="CPRIMA" localSheetId="41">#REF!</definedName>
    <definedName name="CPRIMA" localSheetId="42">#REF!</definedName>
    <definedName name="CPRIMA" localSheetId="43">#REF!</definedName>
    <definedName name="CPRIMA" localSheetId="44">#REF!</definedName>
    <definedName name="CPRIMA">#REF!</definedName>
    <definedName name="D" localSheetId="36">#REF!</definedName>
    <definedName name="D" localSheetId="45">#REF!</definedName>
    <definedName name="D" localSheetId="46">#REF!</definedName>
    <definedName name="D" localSheetId="47">#REF!</definedName>
    <definedName name="D" localSheetId="48">#REF!</definedName>
    <definedName name="D" localSheetId="49">#REF!</definedName>
    <definedName name="D" localSheetId="50">#REF!</definedName>
    <definedName name="D" localSheetId="51">#REF!</definedName>
    <definedName name="D" localSheetId="52">#REF!</definedName>
    <definedName name="D" localSheetId="53">#REF!</definedName>
    <definedName name="D" localSheetId="37">#REF!</definedName>
    <definedName name="D" localSheetId="54">#REF!</definedName>
    <definedName name="D" localSheetId="38">#REF!</definedName>
    <definedName name="D" localSheetId="39">#REF!</definedName>
    <definedName name="D" localSheetId="40">#REF!</definedName>
    <definedName name="D" localSheetId="41">#REF!</definedName>
    <definedName name="D" localSheetId="42">#REF!</definedName>
    <definedName name="D" localSheetId="43">#REF!</definedName>
    <definedName name="D" localSheetId="44">#REF!</definedName>
    <definedName name="D">#REF!</definedName>
    <definedName name="DATOS">#N/A</definedName>
    <definedName name="DATOS_116" localSheetId="2">#REF!</definedName>
    <definedName name="DATOS_116" localSheetId="3">#REF!</definedName>
    <definedName name="DATOS_116" localSheetId="4">#REF!</definedName>
    <definedName name="DATOS_116" localSheetId="5">#REF!</definedName>
    <definedName name="DATOS_116" localSheetId="6">#REF!</definedName>
    <definedName name="DATOS_116" localSheetId="7">#REF!</definedName>
    <definedName name="DATOS_116" localSheetId="8">#REF!</definedName>
    <definedName name="DATOS_116" localSheetId="9">#REF!</definedName>
    <definedName name="DATOS_116" localSheetId="10">#REF!</definedName>
    <definedName name="DATOS_116" localSheetId="11">#REF!</definedName>
    <definedName name="DATOS_116" localSheetId="12">#REF!</definedName>
    <definedName name="DATOS_116" localSheetId="13">#REF!</definedName>
    <definedName name="DATOS_116" localSheetId="14">#REF!</definedName>
    <definedName name="DATOS_116" localSheetId="15">#REF!</definedName>
    <definedName name="DATOS_116" localSheetId="16">#REF!</definedName>
    <definedName name="DATOS_116" localSheetId="17">#REF!</definedName>
    <definedName name="DATOS_116" localSheetId="18">#REF!</definedName>
    <definedName name="DATOS_116" localSheetId="19">#REF!</definedName>
    <definedName name="DATOS_116" localSheetId="20">#REF!</definedName>
    <definedName name="DATOS_116" localSheetId="21">#REF!</definedName>
    <definedName name="DATOS_116" localSheetId="27">#REF!</definedName>
    <definedName name="DATOS_116" localSheetId="28">#REF!</definedName>
    <definedName name="DATOS_116" localSheetId="29">#REF!</definedName>
    <definedName name="DATOS_116" localSheetId="30">#REF!</definedName>
    <definedName name="DATOS_116" localSheetId="31">#REF!</definedName>
    <definedName name="DATOS_116" localSheetId="32">#REF!</definedName>
    <definedName name="DATOS_116" localSheetId="33">#REF!</definedName>
    <definedName name="DATOS_116" localSheetId="34">#REF!</definedName>
    <definedName name="DATOS_116" localSheetId="35">#REF!</definedName>
    <definedName name="DATOS_116" localSheetId="36">#REF!</definedName>
    <definedName name="DATOS_116" localSheetId="45">#REF!</definedName>
    <definedName name="DATOS_116" localSheetId="46">#REF!</definedName>
    <definedName name="DATOS_116" localSheetId="47">#REF!</definedName>
    <definedName name="DATOS_116" localSheetId="48">#REF!</definedName>
    <definedName name="DATOS_116" localSheetId="49">#REF!</definedName>
    <definedName name="DATOS_116" localSheetId="50">#REF!</definedName>
    <definedName name="DATOS_116" localSheetId="51">#REF!</definedName>
    <definedName name="DATOS_116" localSheetId="52">#REF!</definedName>
    <definedName name="DATOS_116" localSheetId="53">#REF!</definedName>
    <definedName name="DATOS_116" localSheetId="37">#REF!</definedName>
    <definedName name="DATOS_116" localSheetId="54">#REF!</definedName>
    <definedName name="DATOS_116" localSheetId="38">#REF!</definedName>
    <definedName name="DATOS_116" localSheetId="39">#REF!</definedName>
    <definedName name="DATOS_116" localSheetId="40">#REF!</definedName>
    <definedName name="DATOS_116" localSheetId="41">#REF!</definedName>
    <definedName name="DATOS_116" localSheetId="42">#REF!</definedName>
    <definedName name="DATOS_116" localSheetId="43">#REF!</definedName>
    <definedName name="DATOS_116" localSheetId="44">#REF!</definedName>
    <definedName name="DATOS_116" localSheetId="55">#REF!</definedName>
    <definedName name="DATOS_116" localSheetId="59">#REF!</definedName>
    <definedName name="DATOS_116" localSheetId="56">#REF!</definedName>
    <definedName name="DATOS_116" localSheetId="57">#REF!</definedName>
    <definedName name="DATOS_116" localSheetId="58">#REF!</definedName>
    <definedName name="DATOS_116" localSheetId="60">#REF!</definedName>
    <definedName name="DATOS_116">#REF!</definedName>
    <definedName name="dfgsdfgdsg" localSheetId="2">#REF!</definedName>
    <definedName name="dfgsdfgdsg" localSheetId="3">#REF!</definedName>
    <definedName name="dfgsdfgdsg" localSheetId="4">#REF!</definedName>
    <definedName name="dfgsdfgdsg" localSheetId="5">#REF!</definedName>
    <definedName name="dfgsdfgdsg" localSheetId="6">#REF!</definedName>
    <definedName name="dfgsdfgdsg" localSheetId="7">#REF!</definedName>
    <definedName name="dfgsdfgdsg" localSheetId="8">#REF!</definedName>
    <definedName name="dfgsdfgdsg" localSheetId="9">#REF!</definedName>
    <definedName name="dfgsdfgdsg" localSheetId="10">#REF!</definedName>
    <definedName name="dfgsdfgdsg" localSheetId="11">#REF!</definedName>
    <definedName name="dfgsdfgdsg" localSheetId="12">#REF!</definedName>
    <definedName name="dfgsdfgdsg" localSheetId="13">#REF!</definedName>
    <definedName name="dfgsdfgdsg" localSheetId="14">#REF!</definedName>
    <definedName name="dfgsdfgdsg" localSheetId="15">#REF!</definedName>
    <definedName name="dfgsdfgdsg" localSheetId="16">#REF!</definedName>
    <definedName name="dfgsdfgdsg" localSheetId="17">#REF!</definedName>
    <definedName name="dfgsdfgdsg" localSheetId="18">#REF!</definedName>
    <definedName name="dfgsdfgdsg" localSheetId="19">#REF!</definedName>
    <definedName name="dfgsdfgdsg" localSheetId="20">#REF!</definedName>
    <definedName name="dfgsdfgdsg" localSheetId="21">#REF!</definedName>
    <definedName name="dfgsdfgdsg" localSheetId="27">#REF!</definedName>
    <definedName name="dfgsdfgdsg" localSheetId="28">#REF!</definedName>
    <definedName name="dfgsdfgdsg" localSheetId="29">#REF!</definedName>
    <definedName name="dfgsdfgdsg" localSheetId="30">#REF!</definedName>
    <definedName name="dfgsdfgdsg" localSheetId="31">#REF!</definedName>
    <definedName name="dfgsdfgdsg" localSheetId="32">#REF!</definedName>
    <definedName name="dfgsdfgdsg" localSheetId="33">#REF!</definedName>
    <definedName name="dfgsdfgdsg" localSheetId="34">#REF!</definedName>
    <definedName name="dfgsdfgdsg" localSheetId="35">#REF!</definedName>
    <definedName name="dfgsdfgdsg" localSheetId="36">#REF!</definedName>
    <definedName name="dfgsdfgdsg" localSheetId="45">#REF!</definedName>
    <definedName name="dfgsdfgdsg" localSheetId="46">#REF!</definedName>
    <definedName name="dfgsdfgdsg" localSheetId="47">#REF!</definedName>
    <definedName name="dfgsdfgdsg" localSheetId="48">#REF!</definedName>
    <definedName name="dfgsdfgdsg" localSheetId="49">#REF!</definedName>
    <definedName name="dfgsdfgdsg" localSheetId="50">#REF!</definedName>
    <definedName name="dfgsdfgdsg" localSheetId="51">#REF!</definedName>
    <definedName name="dfgsdfgdsg" localSheetId="52">#REF!</definedName>
    <definedName name="dfgsdfgdsg" localSheetId="53">#REF!</definedName>
    <definedName name="dfgsdfgdsg" localSheetId="37">#REF!</definedName>
    <definedName name="dfgsdfgdsg" localSheetId="54">#REF!</definedName>
    <definedName name="dfgsdfgdsg" localSheetId="38">#REF!</definedName>
    <definedName name="dfgsdfgdsg" localSheetId="39">#REF!</definedName>
    <definedName name="dfgsdfgdsg" localSheetId="40">#REF!</definedName>
    <definedName name="dfgsdfgdsg" localSheetId="41">#REF!</definedName>
    <definedName name="dfgsdfgdsg" localSheetId="42">#REF!</definedName>
    <definedName name="dfgsdfgdsg" localSheetId="43">#REF!</definedName>
    <definedName name="dfgsdfgdsg" localSheetId="44">#REF!</definedName>
    <definedName name="dfgsdfgdsg" localSheetId="55">#REF!</definedName>
    <definedName name="dfgsdfgdsg" localSheetId="59">#REF!</definedName>
    <definedName name="dfgsdfgdsg" localSheetId="56">#REF!</definedName>
    <definedName name="dfgsdfgdsg" localSheetId="57">#REF!</definedName>
    <definedName name="dfgsdfgdsg" localSheetId="58">#REF!</definedName>
    <definedName name="dfgsdfgdsg" localSheetId="60">#REF!</definedName>
    <definedName name="dfgsdfgdsg">#REF!</definedName>
    <definedName name="DIAG" localSheetId="36">#REF!</definedName>
    <definedName name="DIAG" localSheetId="45">#REF!</definedName>
    <definedName name="DIAG" localSheetId="46">#REF!</definedName>
    <definedName name="DIAG" localSheetId="47">#REF!</definedName>
    <definedName name="DIAG" localSheetId="48">#REF!</definedName>
    <definedName name="DIAG" localSheetId="49">#REF!</definedName>
    <definedName name="DIAG" localSheetId="50">#REF!</definedName>
    <definedName name="DIAG" localSheetId="51">#REF!</definedName>
    <definedName name="DIAG" localSheetId="52">#REF!</definedName>
    <definedName name="DIAG" localSheetId="53">#REF!</definedName>
    <definedName name="DIAG" localSheetId="37">#REF!</definedName>
    <definedName name="DIAG" localSheetId="54">#REF!</definedName>
    <definedName name="DIAG" localSheetId="38">#REF!</definedName>
    <definedName name="DIAG" localSheetId="39">#REF!</definedName>
    <definedName name="DIAG" localSheetId="40">#REF!</definedName>
    <definedName name="DIAG" localSheetId="41">#REF!</definedName>
    <definedName name="DIAG" localSheetId="42">#REF!</definedName>
    <definedName name="DIAG" localSheetId="43">#REF!</definedName>
    <definedName name="DIAG" localSheetId="44">#REF!</definedName>
    <definedName name="DIAG">#REF!</definedName>
    <definedName name="DIMENS" localSheetId="36">#REF!</definedName>
    <definedName name="DIMENS" localSheetId="45">#REF!</definedName>
    <definedName name="DIMENS" localSheetId="46">#REF!</definedName>
    <definedName name="DIMENS" localSheetId="47">#REF!</definedName>
    <definedName name="DIMENS" localSheetId="48">#REF!</definedName>
    <definedName name="DIMENS" localSheetId="49">#REF!</definedName>
    <definedName name="DIMENS" localSheetId="50">#REF!</definedName>
    <definedName name="DIMENS" localSheetId="51">#REF!</definedName>
    <definedName name="DIMENS" localSheetId="52">#REF!</definedName>
    <definedName name="DIMENS" localSheetId="53">#REF!</definedName>
    <definedName name="DIMENS" localSheetId="37">#REF!</definedName>
    <definedName name="DIMENS" localSheetId="54">#REF!</definedName>
    <definedName name="DIMENS" localSheetId="38">#REF!</definedName>
    <definedName name="DIMENS" localSheetId="39">#REF!</definedName>
    <definedName name="DIMENS" localSheetId="40">#REF!</definedName>
    <definedName name="DIMENS" localSheetId="41">#REF!</definedName>
    <definedName name="DIMENS" localSheetId="42">#REF!</definedName>
    <definedName name="DIMENS" localSheetId="43">#REF!</definedName>
    <definedName name="DIMENS" localSheetId="44">#REF!</definedName>
    <definedName name="DIMENS">#REF!</definedName>
    <definedName name="DOLAR">[5]EQUIP!$B$113</definedName>
    <definedName name="DPRIMA" localSheetId="4">#REF!</definedName>
    <definedName name="DPRIMA" localSheetId="5">#REF!</definedName>
    <definedName name="DPRIMA" localSheetId="6">#REF!</definedName>
    <definedName name="DPRIMA" localSheetId="7">#REF!</definedName>
    <definedName name="DPRIMA" localSheetId="36">#REF!</definedName>
    <definedName name="DPRIMA" localSheetId="45">#REF!</definedName>
    <definedName name="DPRIMA" localSheetId="46">#REF!</definedName>
    <definedName name="DPRIMA" localSheetId="47">#REF!</definedName>
    <definedName name="DPRIMA" localSheetId="48">#REF!</definedName>
    <definedName name="DPRIMA" localSheetId="49">#REF!</definedName>
    <definedName name="DPRIMA" localSheetId="50">#REF!</definedName>
    <definedName name="DPRIMA" localSheetId="51">#REF!</definedName>
    <definedName name="DPRIMA" localSheetId="52">#REF!</definedName>
    <definedName name="DPRIMA" localSheetId="53">#REF!</definedName>
    <definedName name="DPRIMA" localSheetId="37">#REF!</definedName>
    <definedName name="DPRIMA" localSheetId="54">#REF!</definedName>
    <definedName name="DPRIMA" localSheetId="38">#REF!</definedName>
    <definedName name="DPRIMA" localSheetId="39">#REF!</definedName>
    <definedName name="DPRIMA" localSheetId="40">#REF!</definedName>
    <definedName name="DPRIMA" localSheetId="41">#REF!</definedName>
    <definedName name="DPRIMA" localSheetId="42">#REF!</definedName>
    <definedName name="DPRIMA" localSheetId="43">#REF!</definedName>
    <definedName name="DPRIMA" localSheetId="44">#REF!</definedName>
    <definedName name="DPRIMA" localSheetId="0">#REF!</definedName>
    <definedName name="DPRIMA">#REF!</definedName>
    <definedName name="E" localSheetId="36">#REF!</definedName>
    <definedName name="E" localSheetId="45">#REF!</definedName>
    <definedName name="E" localSheetId="46">#REF!</definedName>
    <definedName name="E" localSheetId="47">#REF!</definedName>
    <definedName name="E" localSheetId="48">#REF!</definedName>
    <definedName name="E" localSheetId="49">#REF!</definedName>
    <definedName name="E" localSheetId="50">#REF!</definedName>
    <definedName name="E" localSheetId="51">#REF!</definedName>
    <definedName name="E" localSheetId="52">#REF!</definedName>
    <definedName name="E" localSheetId="53">#REF!</definedName>
    <definedName name="E" localSheetId="37">#REF!</definedName>
    <definedName name="E" localSheetId="54">#REF!</definedName>
    <definedName name="E" localSheetId="38">#REF!</definedName>
    <definedName name="E" localSheetId="39">#REF!</definedName>
    <definedName name="E" localSheetId="40">#REF!</definedName>
    <definedName name="E" localSheetId="41">#REF!</definedName>
    <definedName name="E" localSheetId="42">#REF!</definedName>
    <definedName name="E" localSheetId="43">#REF!</definedName>
    <definedName name="E" localSheetId="44">#REF!</definedName>
    <definedName name="E" localSheetId="0">#REF!</definedName>
    <definedName name="E">#REF!</definedName>
    <definedName name="E5_0" localSheetId="2">#REF!</definedName>
    <definedName name="E5_0" localSheetId="3">#REF!</definedName>
    <definedName name="E5_0" localSheetId="4">#REF!</definedName>
    <definedName name="E5_0" localSheetId="5">#REF!</definedName>
    <definedName name="E5_0" localSheetId="6">#REF!</definedName>
    <definedName name="E5_0" localSheetId="7">#REF!</definedName>
    <definedName name="E5_0" localSheetId="8">#REF!</definedName>
    <definedName name="E5_0" localSheetId="9">#REF!</definedName>
    <definedName name="E5_0" localSheetId="10">#REF!</definedName>
    <definedName name="E5_0" localSheetId="11">#REF!</definedName>
    <definedName name="E5_0" localSheetId="12">#REF!</definedName>
    <definedName name="E5_0" localSheetId="13">#REF!</definedName>
    <definedName name="E5_0" localSheetId="14">#REF!</definedName>
    <definedName name="E5_0" localSheetId="15">#REF!</definedName>
    <definedName name="E5_0" localSheetId="16">#REF!</definedName>
    <definedName name="E5_0" localSheetId="17">#REF!</definedName>
    <definedName name="E5_0" localSheetId="18">#REF!</definedName>
    <definedName name="E5_0" localSheetId="19">#REF!</definedName>
    <definedName name="E5_0" localSheetId="20">#REF!</definedName>
    <definedName name="E5_0" localSheetId="21">#REF!</definedName>
    <definedName name="E5_0" localSheetId="27">#REF!</definedName>
    <definedName name="E5_0" localSheetId="28">#REF!</definedName>
    <definedName name="E5_0" localSheetId="29">#REF!</definedName>
    <definedName name="E5_0" localSheetId="30">#REF!</definedName>
    <definedName name="E5_0" localSheetId="31">#REF!</definedName>
    <definedName name="E5_0" localSheetId="32">#REF!</definedName>
    <definedName name="E5_0" localSheetId="33">#REF!</definedName>
    <definedName name="E5_0" localSheetId="34">#REF!</definedName>
    <definedName name="E5_0" localSheetId="35">#REF!</definedName>
    <definedName name="E5_0" localSheetId="36">#REF!</definedName>
    <definedName name="E5_0" localSheetId="45">#REF!</definedName>
    <definedName name="E5_0" localSheetId="46">#REF!</definedName>
    <definedName name="E5_0" localSheetId="47">#REF!</definedName>
    <definedName name="E5_0" localSheetId="48">#REF!</definedName>
    <definedName name="E5_0" localSheetId="49">#REF!</definedName>
    <definedName name="E5_0" localSheetId="50">#REF!</definedName>
    <definedName name="E5_0" localSheetId="51">#REF!</definedName>
    <definedName name="E5_0" localSheetId="52">#REF!</definedName>
    <definedName name="E5_0" localSheetId="53">#REF!</definedName>
    <definedName name="E5_0" localSheetId="37">#REF!</definedName>
    <definedName name="E5_0" localSheetId="54">#REF!</definedName>
    <definedName name="E5_0" localSheetId="38">#REF!</definedName>
    <definedName name="E5_0" localSheetId="39">#REF!</definedName>
    <definedName name="E5_0" localSheetId="40">#REF!</definedName>
    <definedName name="E5_0" localSheetId="41">#REF!</definedName>
    <definedName name="E5_0" localSheetId="42">#REF!</definedName>
    <definedName name="E5_0" localSheetId="43">#REF!</definedName>
    <definedName name="E5_0" localSheetId="44">#REF!</definedName>
    <definedName name="E5_0" localSheetId="55">#REF!</definedName>
    <definedName name="E5_0" localSheetId="59">#REF!</definedName>
    <definedName name="E5_0" localSheetId="56">#REF!</definedName>
    <definedName name="E5_0" localSheetId="57">#REF!</definedName>
    <definedName name="E5_0" localSheetId="58">#REF!</definedName>
    <definedName name="E5_0" localSheetId="60">#REF!</definedName>
    <definedName name="E5_0">#REF!</definedName>
    <definedName name="EQUIPOS" localSheetId="2">[6]MATERIALES!#REF!</definedName>
    <definedName name="EQUIPOS" localSheetId="3">[6]MATERIALES!#REF!</definedName>
    <definedName name="EQUIPOS" localSheetId="4">[6]MATERIALES!#REF!</definedName>
    <definedName name="EQUIPOS" localSheetId="5">[6]MATERIALES!#REF!</definedName>
    <definedName name="EQUIPOS" localSheetId="6">[6]MATERIALES!#REF!</definedName>
    <definedName name="EQUIPOS" localSheetId="7">[6]MATERIALES!#REF!</definedName>
    <definedName name="EQUIPOS" localSheetId="8">[6]MATERIALES!#REF!</definedName>
    <definedName name="EQUIPOS" localSheetId="9">[6]MATERIALES!#REF!</definedName>
    <definedName name="EQUIPOS" localSheetId="10">[6]MATERIALES!#REF!</definedName>
    <definedName name="EQUIPOS" localSheetId="11">[6]MATERIALES!#REF!</definedName>
    <definedName name="EQUIPOS" localSheetId="12">[6]MATERIALES!#REF!</definedName>
    <definedName name="EQUIPOS" localSheetId="13">[6]MATERIALES!#REF!</definedName>
    <definedName name="EQUIPOS" localSheetId="14">[6]MATERIALES!#REF!</definedName>
    <definedName name="EQUIPOS" localSheetId="15">[6]MATERIALES!#REF!</definedName>
    <definedName name="EQUIPOS" localSheetId="16">[6]MATERIALES!#REF!</definedName>
    <definedName name="EQUIPOS" localSheetId="17">[6]MATERIALES!#REF!</definedName>
    <definedName name="EQUIPOS" localSheetId="18">[6]MATERIALES!#REF!</definedName>
    <definedName name="EQUIPOS" localSheetId="19">[6]MATERIALES!#REF!</definedName>
    <definedName name="EQUIPOS" localSheetId="20">[6]MATERIALES!#REF!</definedName>
    <definedName name="EQUIPOS" localSheetId="21">[6]MATERIALES!#REF!</definedName>
    <definedName name="EQUIPOS" localSheetId="27">[6]MATERIALES!#REF!</definedName>
    <definedName name="EQUIPOS" localSheetId="28">[6]MATERIALES!#REF!</definedName>
    <definedName name="EQUIPOS" localSheetId="29">[6]MATERIALES!#REF!</definedName>
    <definedName name="EQUIPOS" localSheetId="30">[6]MATERIALES!#REF!</definedName>
    <definedName name="EQUIPOS" localSheetId="31">[6]MATERIALES!#REF!</definedName>
    <definedName name="EQUIPOS" localSheetId="32">[6]MATERIALES!#REF!</definedName>
    <definedName name="EQUIPOS" localSheetId="33">[6]MATERIALES!#REF!</definedName>
    <definedName name="EQUIPOS" localSheetId="34">[6]MATERIALES!#REF!</definedName>
    <definedName name="EQUIPOS" localSheetId="35">[6]MATERIALES!#REF!</definedName>
    <definedName name="EQUIPOS" localSheetId="36">[6]MATERIALES!#REF!</definedName>
    <definedName name="EQUIPOS" localSheetId="45">[6]MATERIALES!#REF!</definedName>
    <definedName name="EQUIPOS" localSheetId="46">[6]MATERIALES!#REF!</definedName>
    <definedName name="EQUIPOS" localSheetId="47">[6]MATERIALES!#REF!</definedName>
    <definedName name="EQUIPOS" localSheetId="48">[6]MATERIALES!#REF!</definedName>
    <definedName name="EQUIPOS" localSheetId="49">[6]MATERIALES!#REF!</definedName>
    <definedName name="EQUIPOS" localSheetId="50">[6]MATERIALES!#REF!</definedName>
    <definedName name="EQUIPOS" localSheetId="51">[6]MATERIALES!#REF!</definedName>
    <definedName name="EQUIPOS" localSheetId="52">[6]MATERIALES!#REF!</definedName>
    <definedName name="EQUIPOS" localSheetId="53">[6]MATERIALES!#REF!</definedName>
    <definedName name="EQUIPOS" localSheetId="37">[6]MATERIALES!#REF!</definedName>
    <definedName name="EQUIPOS" localSheetId="54">[6]MATERIALES!#REF!</definedName>
    <definedName name="EQUIPOS" localSheetId="38">[6]MATERIALES!#REF!</definedName>
    <definedName name="EQUIPOS" localSheetId="39">[6]MATERIALES!#REF!</definedName>
    <definedName name="EQUIPOS" localSheetId="40">[6]MATERIALES!#REF!</definedName>
    <definedName name="EQUIPOS" localSheetId="41">[6]MATERIALES!#REF!</definedName>
    <definedName name="EQUIPOS" localSheetId="42">[6]MATERIALES!#REF!</definedName>
    <definedName name="EQUIPOS" localSheetId="43">[6]MATERIALES!#REF!</definedName>
    <definedName name="EQUIPOS" localSheetId="44">[6]MATERIALES!#REF!</definedName>
    <definedName name="EQUIPOS" localSheetId="55">[6]MATERIALES!#REF!</definedName>
    <definedName name="EQUIPOS" localSheetId="59">[6]MATERIALES!#REF!</definedName>
    <definedName name="EQUIPOS" localSheetId="56">[6]MATERIALES!#REF!</definedName>
    <definedName name="EQUIPOS" localSheetId="57">[6]MATERIALES!#REF!</definedName>
    <definedName name="EQUIPOS" localSheetId="58">[6]MATERIALES!#REF!</definedName>
    <definedName name="EQUIPOS" localSheetId="60">[6]MATERIALES!#REF!</definedName>
    <definedName name="EQUIPOS">[6]MATERIALES!#REF!</definedName>
    <definedName name="ESPESOR" localSheetId="4">#REF!</definedName>
    <definedName name="ESPESOR" localSheetId="5">#REF!</definedName>
    <definedName name="ESPESOR" localSheetId="6">#REF!</definedName>
    <definedName name="ESPESOR" localSheetId="7">#REF!</definedName>
    <definedName name="ESPESOR" localSheetId="36">#REF!</definedName>
    <definedName name="ESPESOR" localSheetId="45">#REF!</definedName>
    <definedName name="ESPESOR" localSheetId="46">#REF!</definedName>
    <definedName name="ESPESOR" localSheetId="47">#REF!</definedName>
    <definedName name="ESPESOR" localSheetId="48">#REF!</definedName>
    <definedName name="ESPESOR" localSheetId="49">#REF!</definedName>
    <definedName name="ESPESOR" localSheetId="50">#REF!</definedName>
    <definedName name="ESPESOR" localSheetId="51">#REF!</definedName>
    <definedName name="ESPESOR" localSheetId="52">#REF!</definedName>
    <definedName name="ESPESOR" localSheetId="53">#REF!</definedName>
    <definedName name="ESPESOR" localSheetId="37">#REF!</definedName>
    <definedName name="ESPESOR" localSheetId="54">#REF!</definedName>
    <definedName name="ESPESOR" localSheetId="38">#REF!</definedName>
    <definedName name="ESPESOR" localSheetId="39">#REF!</definedName>
    <definedName name="ESPESOR" localSheetId="40">#REF!</definedName>
    <definedName name="ESPESOR" localSheetId="41">#REF!</definedName>
    <definedName name="ESPESOR" localSheetId="42">#REF!</definedName>
    <definedName name="ESPESOR" localSheetId="43">#REF!</definedName>
    <definedName name="ESPESOR" localSheetId="44">#REF!</definedName>
    <definedName name="ESPESOR" localSheetId="0">#REF!</definedName>
    <definedName name="ESPESOR">#REF!</definedName>
    <definedName name="EXCAVA" localSheetId="36">#REF!</definedName>
    <definedName name="EXCAVA" localSheetId="45">#REF!</definedName>
    <definedName name="EXCAVA" localSheetId="46">#REF!</definedName>
    <definedName name="EXCAVA" localSheetId="47">#REF!</definedName>
    <definedName name="EXCAVA" localSheetId="48">#REF!</definedName>
    <definedName name="EXCAVA" localSheetId="49">#REF!</definedName>
    <definedName name="EXCAVA" localSheetId="50">#REF!</definedName>
    <definedName name="EXCAVA" localSheetId="51">#REF!</definedName>
    <definedName name="EXCAVA" localSheetId="52">#REF!</definedName>
    <definedName name="EXCAVA" localSheetId="53">#REF!</definedName>
    <definedName name="EXCAVA" localSheetId="37">#REF!</definedName>
    <definedName name="EXCAVA" localSheetId="54">#REF!</definedName>
    <definedName name="EXCAVA" localSheetId="38">#REF!</definedName>
    <definedName name="EXCAVA" localSheetId="39">#REF!</definedName>
    <definedName name="EXCAVA" localSheetId="40">#REF!</definedName>
    <definedName name="EXCAVA" localSheetId="41">#REF!</definedName>
    <definedName name="EXCAVA" localSheetId="42">#REF!</definedName>
    <definedName name="EXCAVA" localSheetId="43">#REF!</definedName>
    <definedName name="EXCAVA" localSheetId="44">#REF!</definedName>
    <definedName name="EXCAVA" localSheetId="0">#REF!</definedName>
    <definedName name="EXCAVA">#REF!</definedName>
    <definedName name="Excel_BuiltIn__FilterDatabase_14" localSheetId="2">#REF!</definedName>
    <definedName name="Excel_BuiltIn__FilterDatabase_14" localSheetId="3">#REF!</definedName>
    <definedName name="Excel_BuiltIn__FilterDatabase_14" localSheetId="4">#REF!</definedName>
    <definedName name="Excel_BuiltIn__FilterDatabase_14" localSheetId="5">#REF!</definedName>
    <definedName name="Excel_BuiltIn__FilterDatabase_14" localSheetId="6">#REF!</definedName>
    <definedName name="Excel_BuiltIn__FilterDatabase_14" localSheetId="7">#REF!</definedName>
    <definedName name="Excel_BuiltIn__FilterDatabase_14" localSheetId="8">#REF!</definedName>
    <definedName name="Excel_BuiltIn__FilterDatabase_14" localSheetId="9">#REF!</definedName>
    <definedName name="Excel_BuiltIn__FilterDatabase_14" localSheetId="10">#REF!</definedName>
    <definedName name="Excel_BuiltIn__FilterDatabase_14" localSheetId="11">#REF!</definedName>
    <definedName name="Excel_BuiltIn__FilterDatabase_14" localSheetId="12">#REF!</definedName>
    <definedName name="Excel_BuiltIn__FilterDatabase_14" localSheetId="13">#REF!</definedName>
    <definedName name="Excel_BuiltIn__FilterDatabase_14" localSheetId="14">#REF!</definedName>
    <definedName name="Excel_BuiltIn__FilterDatabase_14" localSheetId="15">#REF!</definedName>
    <definedName name="Excel_BuiltIn__FilterDatabase_14" localSheetId="16">#REF!</definedName>
    <definedName name="Excel_BuiltIn__FilterDatabase_14" localSheetId="17">#REF!</definedName>
    <definedName name="Excel_BuiltIn__FilterDatabase_14" localSheetId="18">#REF!</definedName>
    <definedName name="Excel_BuiltIn__FilterDatabase_14" localSheetId="19">#REF!</definedName>
    <definedName name="Excel_BuiltIn__FilterDatabase_14" localSheetId="20">#REF!</definedName>
    <definedName name="Excel_BuiltIn__FilterDatabase_14" localSheetId="21">#REF!</definedName>
    <definedName name="Excel_BuiltIn__FilterDatabase_14" localSheetId="27">#REF!</definedName>
    <definedName name="Excel_BuiltIn__FilterDatabase_14" localSheetId="28">#REF!</definedName>
    <definedName name="Excel_BuiltIn__FilterDatabase_14" localSheetId="29">#REF!</definedName>
    <definedName name="Excel_BuiltIn__FilterDatabase_14" localSheetId="30">#REF!</definedName>
    <definedName name="Excel_BuiltIn__FilterDatabase_14" localSheetId="31">#REF!</definedName>
    <definedName name="Excel_BuiltIn__FilterDatabase_14" localSheetId="32">#REF!</definedName>
    <definedName name="Excel_BuiltIn__FilterDatabase_14" localSheetId="33">#REF!</definedName>
    <definedName name="Excel_BuiltIn__FilterDatabase_14" localSheetId="34">#REF!</definedName>
    <definedName name="Excel_BuiltIn__FilterDatabase_14" localSheetId="35">#REF!</definedName>
    <definedName name="Excel_BuiltIn__FilterDatabase_14" localSheetId="36">#REF!</definedName>
    <definedName name="Excel_BuiltIn__FilterDatabase_14" localSheetId="45">#REF!</definedName>
    <definedName name="Excel_BuiltIn__FilterDatabase_14" localSheetId="46">#REF!</definedName>
    <definedName name="Excel_BuiltIn__FilterDatabase_14" localSheetId="47">#REF!</definedName>
    <definedName name="Excel_BuiltIn__FilterDatabase_14" localSheetId="48">#REF!</definedName>
    <definedName name="Excel_BuiltIn__FilterDatabase_14" localSheetId="49">#REF!</definedName>
    <definedName name="Excel_BuiltIn__FilterDatabase_14" localSheetId="50">#REF!</definedName>
    <definedName name="Excel_BuiltIn__FilterDatabase_14" localSheetId="51">#REF!</definedName>
    <definedName name="Excel_BuiltIn__FilterDatabase_14" localSheetId="52">#REF!</definedName>
    <definedName name="Excel_BuiltIn__FilterDatabase_14" localSheetId="53">#REF!</definedName>
    <definedName name="Excel_BuiltIn__FilterDatabase_14" localSheetId="37">#REF!</definedName>
    <definedName name="Excel_BuiltIn__FilterDatabase_14" localSheetId="54">#REF!</definedName>
    <definedName name="Excel_BuiltIn__FilterDatabase_14" localSheetId="38">#REF!</definedName>
    <definedName name="Excel_BuiltIn__FilterDatabase_14" localSheetId="39">#REF!</definedName>
    <definedName name="Excel_BuiltIn__FilterDatabase_14" localSheetId="40">#REF!</definedName>
    <definedName name="Excel_BuiltIn__FilterDatabase_14" localSheetId="41">#REF!</definedName>
    <definedName name="Excel_BuiltIn__FilterDatabase_14" localSheetId="42">#REF!</definedName>
    <definedName name="Excel_BuiltIn__FilterDatabase_14" localSheetId="43">#REF!</definedName>
    <definedName name="Excel_BuiltIn__FilterDatabase_14" localSheetId="44">#REF!</definedName>
    <definedName name="Excel_BuiltIn__FilterDatabase_14" localSheetId="55">#REF!</definedName>
    <definedName name="Excel_BuiltIn__FilterDatabase_14" localSheetId="59">#REF!</definedName>
    <definedName name="Excel_BuiltIn__FilterDatabase_14" localSheetId="56">#REF!</definedName>
    <definedName name="Excel_BuiltIn__FilterDatabase_14" localSheetId="57">#REF!</definedName>
    <definedName name="Excel_BuiltIn__FilterDatabase_14" localSheetId="58">#REF!</definedName>
    <definedName name="Excel_BuiltIn__FilterDatabase_14" localSheetId="60">#REF!</definedName>
    <definedName name="Excel_BuiltIn__FilterDatabase_14">#REF!</definedName>
    <definedName name="Excel_BuiltIn__FilterDatabase_14_22" localSheetId="2">#REF!</definedName>
    <definedName name="Excel_BuiltIn__FilterDatabase_14_22" localSheetId="3">#REF!</definedName>
    <definedName name="Excel_BuiltIn__FilterDatabase_14_22" localSheetId="4">#REF!</definedName>
    <definedName name="Excel_BuiltIn__FilterDatabase_14_22" localSheetId="5">#REF!</definedName>
    <definedName name="Excel_BuiltIn__FilterDatabase_14_22" localSheetId="6">#REF!</definedName>
    <definedName name="Excel_BuiltIn__FilterDatabase_14_22" localSheetId="7">#REF!</definedName>
    <definedName name="Excel_BuiltIn__FilterDatabase_14_22" localSheetId="8">#REF!</definedName>
    <definedName name="Excel_BuiltIn__FilterDatabase_14_22" localSheetId="9">#REF!</definedName>
    <definedName name="Excel_BuiltIn__FilterDatabase_14_22" localSheetId="10">#REF!</definedName>
    <definedName name="Excel_BuiltIn__FilterDatabase_14_22" localSheetId="11">#REF!</definedName>
    <definedName name="Excel_BuiltIn__FilterDatabase_14_22" localSheetId="12">#REF!</definedName>
    <definedName name="Excel_BuiltIn__FilterDatabase_14_22" localSheetId="13">#REF!</definedName>
    <definedName name="Excel_BuiltIn__FilterDatabase_14_22" localSheetId="14">#REF!</definedName>
    <definedName name="Excel_BuiltIn__FilterDatabase_14_22" localSheetId="15">#REF!</definedName>
    <definedName name="Excel_BuiltIn__FilterDatabase_14_22" localSheetId="16">#REF!</definedName>
    <definedName name="Excel_BuiltIn__FilterDatabase_14_22" localSheetId="17">#REF!</definedName>
    <definedName name="Excel_BuiltIn__FilterDatabase_14_22" localSheetId="18">#REF!</definedName>
    <definedName name="Excel_BuiltIn__FilterDatabase_14_22" localSheetId="19">#REF!</definedName>
    <definedName name="Excel_BuiltIn__FilterDatabase_14_22" localSheetId="20">#REF!</definedName>
    <definedName name="Excel_BuiltIn__FilterDatabase_14_22" localSheetId="21">#REF!</definedName>
    <definedName name="Excel_BuiltIn__FilterDatabase_14_22" localSheetId="27">#REF!</definedName>
    <definedName name="Excel_BuiltIn__FilterDatabase_14_22" localSheetId="28">#REF!</definedName>
    <definedName name="Excel_BuiltIn__FilterDatabase_14_22" localSheetId="29">#REF!</definedName>
    <definedName name="Excel_BuiltIn__FilterDatabase_14_22" localSheetId="30">#REF!</definedName>
    <definedName name="Excel_BuiltIn__FilterDatabase_14_22" localSheetId="31">#REF!</definedName>
    <definedName name="Excel_BuiltIn__FilterDatabase_14_22" localSheetId="32">#REF!</definedName>
    <definedName name="Excel_BuiltIn__FilterDatabase_14_22" localSheetId="33">#REF!</definedName>
    <definedName name="Excel_BuiltIn__FilterDatabase_14_22" localSheetId="34">#REF!</definedName>
    <definedName name="Excel_BuiltIn__FilterDatabase_14_22" localSheetId="35">#REF!</definedName>
    <definedName name="Excel_BuiltIn__FilterDatabase_14_22" localSheetId="36">#REF!</definedName>
    <definedName name="Excel_BuiltIn__FilterDatabase_14_22" localSheetId="45">#REF!</definedName>
    <definedName name="Excel_BuiltIn__FilterDatabase_14_22" localSheetId="46">#REF!</definedName>
    <definedName name="Excel_BuiltIn__FilterDatabase_14_22" localSheetId="47">#REF!</definedName>
    <definedName name="Excel_BuiltIn__FilterDatabase_14_22" localSheetId="48">#REF!</definedName>
    <definedName name="Excel_BuiltIn__FilterDatabase_14_22" localSheetId="49">#REF!</definedName>
    <definedName name="Excel_BuiltIn__FilterDatabase_14_22" localSheetId="50">#REF!</definedName>
    <definedName name="Excel_BuiltIn__FilterDatabase_14_22" localSheetId="51">#REF!</definedName>
    <definedName name="Excel_BuiltIn__FilterDatabase_14_22" localSheetId="52">#REF!</definedName>
    <definedName name="Excel_BuiltIn__FilterDatabase_14_22" localSheetId="53">#REF!</definedName>
    <definedName name="Excel_BuiltIn__FilterDatabase_14_22" localSheetId="37">#REF!</definedName>
    <definedName name="Excel_BuiltIn__FilterDatabase_14_22" localSheetId="54">#REF!</definedName>
    <definedName name="Excel_BuiltIn__FilterDatabase_14_22" localSheetId="38">#REF!</definedName>
    <definedName name="Excel_BuiltIn__FilterDatabase_14_22" localSheetId="39">#REF!</definedName>
    <definedName name="Excel_BuiltIn__FilterDatabase_14_22" localSheetId="40">#REF!</definedName>
    <definedName name="Excel_BuiltIn__FilterDatabase_14_22" localSheetId="41">#REF!</definedName>
    <definedName name="Excel_BuiltIn__FilterDatabase_14_22" localSheetId="42">#REF!</definedName>
    <definedName name="Excel_BuiltIn__FilterDatabase_14_22" localSheetId="43">#REF!</definedName>
    <definedName name="Excel_BuiltIn__FilterDatabase_14_22" localSheetId="44">#REF!</definedName>
    <definedName name="Excel_BuiltIn__FilterDatabase_14_22" localSheetId="55">#REF!</definedName>
    <definedName name="Excel_BuiltIn__FilterDatabase_14_22" localSheetId="59">#REF!</definedName>
    <definedName name="Excel_BuiltIn__FilterDatabase_14_22" localSheetId="56">#REF!</definedName>
    <definedName name="Excel_BuiltIn__FilterDatabase_14_22" localSheetId="57">#REF!</definedName>
    <definedName name="Excel_BuiltIn__FilterDatabase_14_22" localSheetId="58">#REF!</definedName>
    <definedName name="Excel_BuiltIn__FilterDatabase_14_22" localSheetId="60">#REF!</definedName>
    <definedName name="Excel_BuiltIn__FilterDatabase_14_22">#REF!</definedName>
    <definedName name="Excel_BuiltIn__FilterDatabase_2" localSheetId="2">#REF!</definedName>
    <definedName name="Excel_BuiltIn__FilterDatabase_2" localSheetId="3">#REF!</definedName>
    <definedName name="Excel_BuiltIn__FilterDatabase_2" localSheetId="4">#REF!</definedName>
    <definedName name="Excel_BuiltIn__FilterDatabase_2" localSheetId="5">#REF!</definedName>
    <definedName name="Excel_BuiltIn__FilterDatabase_2" localSheetId="6">#REF!</definedName>
    <definedName name="Excel_BuiltIn__FilterDatabase_2" localSheetId="7">#REF!</definedName>
    <definedName name="Excel_BuiltIn__FilterDatabase_2" localSheetId="8">#REF!</definedName>
    <definedName name="Excel_BuiltIn__FilterDatabase_2" localSheetId="9">#REF!</definedName>
    <definedName name="Excel_BuiltIn__FilterDatabase_2" localSheetId="10">#REF!</definedName>
    <definedName name="Excel_BuiltIn__FilterDatabase_2" localSheetId="11">#REF!</definedName>
    <definedName name="Excel_BuiltIn__FilterDatabase_2" localSheetId="12">#REF!</definedName>
    <definedName name="Excel_BuiltIn__FilterDatabase_2" localSheetId="13">#REF!</definedName>
    <definedName name="Excel_BuiltIn__FilterDatabase_2" localSheetId="14">#REF!</definedName>
    <definedName name="Excel_BuiltIn__FilterDatabase_2" localSheetId="15">#REF!</definedName>
    <definedName name="Excel_BuiltIn__FilterDatabase_2" localSheetId="16">#REF!</definedName>
    <definedName name="Excel_BuiltIn__FilterDatabase_2" localSheetId="17">#REF!</definedName>
    <definedName name="Excel_BuiltIn__FilterDatabase_2" localSheetId="18">#REF!</definedName>
    <definedName name="Excel_BuiltIn__FilterDatabase_2" localSheetId="19">#REF!</definedName>
    <definedName name="Excel_BuiltIn__FilterDatabase_2" localSheetId="20">#REF!</definedName>
    <definedName name="Excel_BuiltIn__FilterDatabase_2" localSheetId="21">#REF!</definedName>
    <definedName name="Excel_BuiltIn__FilterDatabase_2" localSheetId="27">#REF!</definedName>
    <definedName name="Excel_BuiltIn__FilterDatabase_2" localSheetId="28">#REF!</definedName>
    <definedName name="Excel_BuiltIn__FilterDatabase_2" localSheetId="29">#REF!</definedName>
    <definedName name="Excel_BuiltIn__FilterDatabase_2" localSheetId="30">#REF!</definedName>
    <definedName name="Excel_BuiltIn__FilterDatabase_2" localSheetId="31">#REF!</definedName>
    <definedName name="Excel_BuiltIn__FilterDatabase_2" localSheetId="32">#REF!</definedName>
    <definedName name="Excel_BuiltIn__FilterDatabase_2" localSheetId="33">#REF!</definedName>
    <definedName name="Excel_BuiltIn__FilterDatabase_2" localSheetId="34">#REF!</definedName>
    <definedName name="Excel_BuiltIn__FilterDatabase_2" localSheetId="35">#REF!</definedName>
    <definedName name="Excel_BuiltIn__FilterDatabase_2" localSheetId="36">#REF!</definedName>
    <definedName name="Excel_BuiltIn__FilterDatabase_2" localSheetId="45">#REF!</definedName>
    <definedName name="Excel_BuiltIn__FilterDatabase_2" localSheetId="46">#REF!</definedName>
    <definedName name="Excel_BuiltIn__FilterDatabase_2" localSheetId="47">#REF!</definedName>
    <definedName name="Excel_BuiltIn__FilterDatabase_2" localSheetId="48">#REF!</definedName>
    <definedName name="Excel_BuiltIn__FilterDatabase_2" localSheetId="49">#REF!</definedName>
    <definedName name="Excel_BuiltIn__FilterDatabase_2" localSheetId="50">#REF!</definedName>
    <definedName name="Excel_BuiltIn__FilterDatabase_2" localSheetId="51">#REF!</definedName>
    <definedName name="Excel_BuiltIn__FilterDatabase_2" localSheetId="52">#REF!</definedName>
    <definedName name="Excel_BuiltIn__FilterDatabase_2" localSheetId="53">#REF!</definedName>
    <definedName name="Excel_BuiltIn__FilterDatabase_2" localSheetId="37">#REF!</definedName>
    <definedName name="Excel_BuiltIn__FilterDatabase_2" localSheetId="54">#REF!</definedName>
    <definedName name="Excel_BuiltIn__FilterDatabase_2" localSheetId="38">#REF!</definedName>
    <definedName name="Excel_BuiltIn__FilterDatabase_2" localSheetId="39">#REF!</definedName>
    <definedName name="Excel_BuiltIn__FilterDatabase_2" localSheetId="40">#REF!</definedName>
    <definedName name="Excel_BuiltIn__FilterDatabase_2" localSheetId="41">#REF!</definedName>
    <definedName name="Excel_BuiltIn__FilterDatabase_2" localSheetId="42">#REF!</definedName>
    <definedName name="Excel_BuiltIn__FilterDatabase_2" localSheetId="43">#REF!</definedName>
    <definedName name="Excel_BuiltIn__FilterDatabase_2" localSheetId="44">#REF!</definedName>
    <definedName name="Excel_BuiltIn__FilterDatabase_2" localSheetId="55">#REF!</definedName>
    <definedName name="Excel_BuiltIn__FilterDatabase_2" localSheetId="59">#REF!</definedName>
    <definedName name="Excel_BuiltIn__FilterDatabase_2" localSheetId="56">#REF!</definedName>
    <definedName name="Excel_BuiltIn__FilterDatabase_2" localSheetId="57">#REF!</definedName>
    <definedName name="Excel_BuiltIn__FilterDatabase_2" localSheetId="58">#REF!</definedName>
    <definedName name="Excel_BuiltIn__FilterDatabase_2" localSheetId="60">#REF!</definedName>
    <definedName name="Excel_BuiltIn__FilterDatabase_2">#REF!</definedName>
    <definedName name="FASDFA" localSheetId="2">[4]Indice!#REF!</definedName>
    <definedName name="FASDFA" localSheetId="3">[4]Indice!#REF!</definedName>
    <definedName name="FASDFA" localSheetId="4">[4]Indice!#REF!</definedName>
    <definedName name="FASDFA" localSheetId="5">[4]Indice!#REF!</definedName>
    <definedName name="FASDFA" localSheetId="6">[4]Indice!#REF!</definedName>
    <definedName name="FASDFA" localSheetId="7">[4]Indice!#REF!</definedName>
    <definedName name="FASDFA" localSheetId="8">[4]Indice!#REF!</definedName>
    <definedName name="FASDFA" localSheetId="9">[4]Indice!#REF!</definedName>
    <definedName name="FASDFA" localSheetId="10">[4]Indice!#REF!</definedName>
    <definedName name="FASDFA" localSheetId="11">[4]Indice!#REF!</definedName>
    <definedName name="FASDFA" localSheetId="12">[4]Indice!#REF!</definedName>
    <definedName name="FASDFA" localSheetId="13">[4]Indice!#REF!</definedName>
    <definedName name="FASDFA" localSheetId="14">[4]Indice!#REF!</definedName>
    <definedName name="FASDFA" localSheetId="15">[4]Indice!#REF!</definedName>
    <definedName name="FASDFA" localSheetId="16">[4]Indice!#REF!</definedName>
    <definedName name="FASDFA" localSheetId="17">[4]Indice!#REF!</definedName>
    <definedName name="FASDFA" localSheetId="18">[4]Indice!#REF!</definedName>
    <definedName name="FASDFA" localSheetId="19">[4]Indice!#REF!</definedName>
    <definedName name="FASDFA" localSheetId="20">[4]Indice!#REF!</definedName>
    <definedName name="FASDFA" localSheetId="21">[4]Indice!#REF!</definedName>
    <definedName name="FASDFA" localSheetId="27">[4]Indice!#REF!</definedName>
    <definedName name="FASDFA" localSheetId="28">[4]Indice!#REF!</definedName>
    <definedName name="FASDFA" localSheetId="29">[4]Indice!#REF!</definedName>
    <definedName name="FASDFA" localSheetId="30">[4]Indice!#REF!</definedName>
    <definedName name="FASDFA" localSheetId="31">[4]Indice!#REF!</definedName>
    <definedName name="FASDFA" localSheetId="32">[4]Indice!#REF!</definedName>
    <definedName name="FASDFA" localSheetId="33">[4]Indice!#REF!</definedName>
    <definedName name="FASDFA" localSheetId="34">[4]Indice!#REF!</definedName>
    <definedName name="FASDFA" localSheetId="35">[4]Indice!#REF!</definedName>
    <definedName name="FASDFA" localSheetId="36">[4]Indice!#REF!</definedName>
    <definedName name="FASDFA" localSheetId="45">[4]Indice!#REF!</definedName>
    <definedName name="FASDFA" localSheetId="46">[4]Indice!#REF!</definedName>
    <definedName name="FASDFA" localSheetId="47">[4]Indice!#REF!</definedName>
    <definedName name="FASDFA" localSheetId="48">[4]Indice!#REF!</definedName>
    <definedName name="FASDFA" localSheetId="49">[4]Indice!#REF!</definedName>
    <definedName name="FASDFA" localSheetId="50">[4]Indice!#REF!</definedName>
    <definedName name="FASDFA" localSheetId="51">[4]Indice!#REF!</definedName>
    <definedName name="FASDFA" localSheetId="52">[4]Indice!#REF!</definedName>
    <definedName name="FASDFA" localSheetId="53">[4]Indice!#REF!</definedName>
    <definedName name="FASDFA" localSheetId="37">[4]Indice!#REF!</definedName>
    <definedName name="FASDFA" localSheetId="54">[4]Indice!#REF!</definedName>
    <definedName name="FASDFA" localSheetId="38">[4]Indice!#REF!</definedName>
    <definedName name="FASDFA" localSheetId="39">[4]Indice!#REF!</definedName>
    <definedName name="FASDFA" localSheetId="40">[4]Indice!#REF!</definedName>
    <definedName name="FASDFA" localSheetId="41">[4]Indice!#REF!</definedName>
    <definedName name="FASDFA" localSheetId="42">[4]Indice!#REF!</definedName>
    <definedName name="FASDFA" localSheetId="43">[4]Indice!#REF!</definedName>
    <definedName name="FASDFA" localSheetId="44">[4]Indice!#REF!</definedName>
    <definedName name="FASDFA" localSheetId="55">[4]Indice!#REF!</definedName>
    <definedName name="FASDFA" localSheetId="59">[4]Indice!#REF!</definedName>
    <definedName name="FASDFA" localSheetId="56">[4]Indice!#REF!</definedName>
    <definedName name="FASDFA" localSheetId="57">[4]Indice!#REF!</definedName>
    <definedName name="FASDFA" localSheetId="58">[4]Indice!#REF!</definedName>
    <definedName name="FASDFA" localSheetId="60">[4]Indice!#REF!</definedName>
    <definedName name="FASDFA">[4]Indice!#REF!</definedName>
    <definedName name="FDAS" localSheetId="2">[4]Equipos!#REF!</definedName>
    <definedName name="FDAS" localSheetId="3">[4]Equipos!#REF!</definedName>
    <definedName name="FDAS" localSheetId="4">[4]Equipos!#REF!</definedName>
    <definedName name="FDAS" localSheetId="5">[4]Equipos!#REF!</definedName>
    <definedName name="FDAS" localSheetId="6">[4]Equipos!#REF!</definedName>
    <definedName name="FDAS" localSheetId="7">[4]Equipos!#REF!</definedName>
    <definedName name="FDAS" localSheetId="8">[4]Equipos!#REF!</definedName>
    <definedName name="FDAS" localSheetId="9">[4]Equipos!#REF!</definedName>
    <definedName name="FDAS" localSheetId="10">[4]Equipos!#REF!</definedName>
    <definedName name="FDAS" localSheetId="11">[4]Equipos!#REF!</definedName>
    <definedName name="FDAS" localSheetId="12">[4]Equipos!#REF!</definedName>
    <definedName name="FDAS" localSheetId="13">[4]Equipos!#REF!</definedName>
    <definedName name="FDAS" localSheetId="14">[4]Equipos!#REF!</definedName>
    <definedName name="FDAS" localSheetId="15">[4]Equipos!#REF!</definedName>
    <definedName name="FDAS" localSheetId="16">[4]Equipos!#REF!</definedName>
    <definedName name="FDAS" localSheetId="17">[4]Equipos!#REF!</definedName>
    <definedName name="FDAS" localSheetId="18">[4]Equipos!#REF!</definedName>
    <definedName name="FDAS" localSheetId="19">[4]Equipos!#REF!</definedName>
    <definedName name="FDAS" localSheetId="20">[4]Equipos!#REF!</definedName>
    <definedName name="FDAS" localSheetId="21">[4]Equipos!#REF!</definedName>
    <definedName name="FDAS" localSheetId="27">[4]Equipos!#REF!</definedName>
    <definedName name="FDAS" localSheetId="28">[4]Equipos!#REF!</definedName>
    <definedName name="FDAS" localSheetId="29">[4]Equipos!#REF!</definedName>
    <definedName name="FDAS" localSheetId="30">[4]Equipos!#REF!</definedName>
    <definedName name="FDAS" localSheetId="31">[4]Equipos!#REF!</definedName>
    <definedName name="FDAS" localSheetId="32">[4]Equipos!#REF!</definedName>
    <definedName name="FDAS" localSheetId="33">[4]Equipos!#REF!</definedName>
    <definedName name="FDAS" localSheetId="34">[4]Equipos!#REF!</definedName>
    <definedName name="FDAS" localSheetId="35">[4]Equipos!#REF!</definedName>
    <definedName name="FDAS" localSheetId="36">[4]Equipos!#REF!</definedName>
    <definedName name="FDAS" localSheetId="45">[4]Equipos!#REF!</definedName>
    <definedName name="FDAS" localSheetId="46">[4]Equipos!#REF!</definedName>
    <definedName name="FDAS" localSheetId="47">[4]Equipos!#REF!</definedName>
    <definedName name="FDAS" localSheetId="48">[4]Equipos!#REF!</definedName>
    <definedName name="FDAS" localSheetId="49">[4]Equipos!#REF!</definedName>
    <definedName name="FDAS" localSheetId="50">[4]Equipos!#REF!</definedName>
    <definedName name="FDAS" localSheetId="51">[4]Equipos!#REF!</definedName>
    <definedName name="FDAS" localSheetId="52">[4]Equipos!#REF!</definedName>
    <definedName name="FDAS" localSheetId="53">[4]Equipos!#REF!</definedName>
    <definedName name="FDAS" localSheetId="37">[4]Equipos!#REF!</definedName>
    <definedName name="FDAS" localSheetId="54">[4]Equipos!#REF!</definedName>
    <definedName name="FDAS" localSheetId="38">[4]Equipos!#REF!</definedName>
    <definedName name="FDAS" localSheetId="39">[4]Equipos!#REF!</definedName>
    <definedName name="FDAS" localSheetId="40">[4]Equipos!#REF!</definedName>
    <definedName name="FDAS" localSheetId="41">[4]Equipos!#REF!</definedName>
    <definedName name="FDAS" localSheetId="42">[4]Equipos!#REF!</definedName>
    <definedName name="FDAS" localSheetId="43">[4]Equipos!#REF!</definedName>
    <definedName name="FDAS" localSheetId="44">[4]Equipos!#REF!</definedName>
    <definedName name="FDAS" localSheetId="55">[4]Equipos!#REF!</definedName>
    <definedName name="FDAS" localSheetId="59">[4]Equipos!#REF!</definedName>
    <definedName name="FDAS" localSheetId="56">[4]Equipos!#REF!</definedName>
    <definedName name="FDAS" localSheetId="57">[4]Equipos!#REF!</definedName>
    <definedName name="FDAS" localSheetId="58">[4]Equipos!#REF!</definedName>
    <definedName name="FDAS" localSheetId="60">[4]Equipos!#REF!</definedName>
    <definedName name="FDAS">[4]Equipos!#REF!</definedName>
    <definedName name="FDSAGA" localSheetId="2">'[4]Precios Basicos Materiales'!#REF!</definedName>
    <definedName name="FDSAGA" localSheetId="3">'[4]Precios Basicos Materiales'!#REF!</definedName>
    <definedName name="FDSAGA" localSheetId="4">'[4]Precios Basicos Materiales'!#REF!</definedName>
    <definedName name="FDSAGA" localSheetId="5">'[4]Precios Basicos Materiales'!#REF!</definedName>
    <definedName name="FDSAGA" localSheetId="6">'[4]Precios Basicos Materiales'!#REF!</definedName>
    <definedName name="FDSAGA" localSheetId="7">'[4]Precios Basicos Materiales'!#REF!</definedName>
    <definedName name="FDSAGA" localSheetId="8">'[4]Precios Basicos Materiales'!#REF!</definedName>
    <definedName name="FDSAGA" localSheetId="9">'[4]Precios Basicos Materiales'!#REF!</definedName>
    <definedName name="FDSAGA" localSheetId="10">'[4]Precios Basicos Materiales'!#REF!</definedName>
    <definedName name="FDSAGA" localSheetId="11">'[4]Precios Basicos Materiales'!#REF!</definedName>
    <definedName name="FDSAGA" localSheetId="12">'[4]Precios Basicos Materiales'!#REF!</definedName>
    <definedName name="FDSAGA" localSheetId="13">'[4]Precios Basicos Materiales'!#REF!</definedName>
    <definedName name="FDSAGA" localSheetId="14">'[4]Precios Basicos Materiales'!#REF!</definedName>
    <definedName name="FDSAGA" localSheetId="15">'[4]Precios Basicos Materiales'!#REF!</definedName>
    <definedName name="FDSAGA" localSheetId="16">'[4]Precios Basicos Materiales'!#REF!</definedName>
    <definedName name="FDSAGA" localSheetId="17">'[4]Precios Basicos Materiales'!#REF!</definedName>
    <definedName name="FDSAGA" localSheetId="18">'[4]Precios Basicos Materiales'!#REF!</definedName>
    <definedName name="FDSAGA" localSheetId="19">'[4]Precios Basicos Materiales'!#REF!</definedName>
    <definedName name="FDSAGA" localSheetId="20">'[4]Precios Basicos Materiales'!#REF!</definedName>
    <definedName name="FDSAGA" localSheetId="21">'[4]Precios Basicos Materiales'!#REF!</definedName>
    <definedName name="FDSAGA" localSheetId="27">'[4]Precios Basicos Materiales'!#REF!</definedName>
    <definedName name="FDSAGA" localSheetId="28">'[4]Precios Basicos Materiales'!#REF!</definedName>
    <definedName name="FDSAGA" localSheetId="29">'[4]Precios Basicos Materiales'!#REF!</definedName>
    <definedName name="FDSAGA" localSheetId="30">'[4]Precios Basicos Materiales'!#REF!</definedName>
    <definedName name="FDSAGA" localSheetId="31">'[4]Precios Basicos Materiales'!#REF!</definedName>
    <definedName name="FDSAGA" localSheetId="32">'[4]Precios Basicos Materiales'!#REF!</definedName>
    <definedName name="FDSAGA" localSheetId="33">'[4]Precios Basicos Materiales'!#REF!</definedName>
    <definedName name="FDSAGA" localSheetId="34">'[4]Precios Basicos Materiales'!#REF!</definedName>
    <definedName name="FDSAGA" localSheetId="35">'[4]Precios Basicos Materiales'!#REF!</definedName>
    <definedName name="FDSAGA" localSheetId="36">'[4]Precios Basicos Materiales'!#REF!</definedName>
    <definedName name="FDSAGA" localSheetId="45">'[4]Precios Basicos Materiales'!#REF!</definedName>
    <definedName name="FDSAGA" localSheetId="46">'[4]Precios Basicos Materiales'!#REF!</definedName>
    <definedName name="FDSAGA" localSheetId="47">'[4]Precios Basicos Materiales'!#REF!</definedName>
    <definedName name="FDSAGA" localSheetId="48">'[4]Precios Basicos Materiales'!#REF!</definedName>
    <definedName name="FDSAGA" localSheetId="49">'[4]Precios Basicos Materiales'!#REF!</definedName>
    <definedName name="FDSAGA" localSheetId="50">'[4]Precios Basicos Materiales'!#REF!</definedName>
    <definedName name="FDSAGA" localSheetId="51">'[4]Precios Basicos Materiales'!#REF!</definedName>
    <definedName name="FDSAGA" localSheetId="52">'[4]Precios Basicos Materiales'!#REF!</definedName>
    <definedName name="FDSAGA" localSheetId="53">'[4]Precios Basicos Materiales'!#REF!</definedName>
    <definedName name="FDSAGA" localSheetId="37">'[4]Precios Basicos Materiales'!#REF!</definedName>
    <definedName name="FDSAGA" localSheetId="54">'[4]Precios Basicos Materiales'!#REF!</definedName>
    <definedName name="FDSAGA" localSheetId="38">'[4]Precios Basicos Materiales'!#REF!</definedName>
    <definedName name="FDSAGA" localSheetId="39">'[4]Precios Basicos Materiales'!#REF!</definedName>
    <definedName name="FDSAGA" localSheetId="40">'[4]Precios Basicos Materiales'!#REF!</definedName>
    <definedName name="FDSAGA" localSheetId="41">'[4]Precios Basicos Materiales'!#REF!</definedName>
    <definedName name="FDSAGA" localSheetId="42">'[4]Precios Basicos Materiales'!#REF!</definedName>
    <definedName name="FDSAGA" localSheetId="43">'[4]Precios Basicos Materiales'!#REF!</definedName>
    <definedName name="FDSAGA" localSheetId="44">'[4]Precios Basicos Materiales'!#REF!</definedName>
    <definedName name="FDSAGA" localSheetId="55">'[4]Precios Basicos Materiales'!#REF!</definedName>
    <definedName name="FDSAGA" localSheetId="59">'[4]Precios Basicos Materiales'!#REF!</definedName>
    <definedName name="FDSAGA" localSheetId="56">'[4]Precios Basicos Materiales'!#REF!</definedName>
    <definedName name="FDSAGA" localSheetId="57">'[4]Precios Basicos Materiales'!#REF!</definedName>
    <definedName name="FDSAGA" localSheetId="58">'[4]Precios Basicos Materiales'!#REF!</definedName>
    <definedName name="FDSAGA" localSheetId="60">'[4]Precios Basicos Materiales'!#REF!</definedName>
    <definedName name="FDSAGA">'[4]Precios Basicos Materiales'!#REF!</definedName>
    <definedName name="FEPRIN" localSheetId="4">#REF!</definedName>
    <definedName name="FEPRIN" localSheetId="5">#REF!</definedName>
    <definedName name="FEPRIN" localSheetId="6">#REF!</definedName>
    <definedName name="FEPRIN" localSheetId="7">#REF!</definedName>
    <definedName name="FEPRIN" localSheetId="36">#REF!</definedName>
    <definedName name="FEPRIN" localSheetId="45">#REF!</definedName>
    <definedName name="FEPRIN" localSheetId="46">#REF!</definedName>
    <definedName name="FEPRIN" localSheetId="47">#REF!</definedName>
    <definedName name="FEPRIN" localSheetId="48">#REF!</definedName>
    <definedName name="FEPRIN" localSheetId="49">#REF!</definedName>
    <definedName name="FEPRIN" localSheetId="50">#REF!</definedName>
    <definedName name="FEPRIN" localSheetId="51">#REF!</definedName>
    <definedName name="FEPRIN" localSheetId="52">#REF!</definedName>
    <definedName name="FEPRIN" localSheetId="53">#REF!</definedName>
    <definedName name="FEPRIN" localSheetId="37">#REF!</definedName>
    <definedName name="FEPRIN" localSheetId="54">#REF!</definedName>
    <definedName name="FEPRIN" localSheetId="38">#REF!</definedName>
    <definedName name="FEPRIN" localSheetId="39">#REF!</definedName>
    <definedName name="FEPRIN" localSheetId="40">#REF!</definedName>
    <definedName name="FEPRIN" localSheetId="41">#REF!</definedName>
    <definedName name="FEPRIN" localSheetId="42">#REF!</definedName>
    <definedName name="FEPRIN" localSheetId="43">#REF!</definedName>
    <definedName name="FEPRIN" localSheetId="44">#REF!</definedName>
    <definedName name="FEPRIN" localSheetId="0">#REF!</definedName>
    <definedName name="FEPRIN">#REF!</definedName>
    <definedName name="FEREP" localSheetId="36">#REF!</definedName>
    <definedName name="FEREP" localSheetId="45">#REF!</definedName>
    <definedName name="FEREP" localSheetId="46">#REF!</definedName>
    <definedName name="FEREP" localSheetId="47">#REF!</definedName>
    <definedName name="FEREP" localSheetId="48">#REF!</definedName>
    <definedName name="FEREP" localSheetId="49">#REF!</definedName>
    <definedName name="FEREP" localSheetId="50">#REF!</definedName>
    <definedName name="FEREP" localSheetId="51">#REF!</definedName>
    <definedName name="FEREP" localSheetId="52">#REF!</definedName>
    <definedName name="FEREP" localSheetId="53">#REF!</definedName>
    <definedName name="FEREP" localSheetId="37">#REF!</definedName>
    <definedName name="FEREP" localSheetId="54">#REF!</definedName>
    <definedName name="FEREP" localSheetId="38">#REF!</definedName>
    <definedName name="FEREP" localSheetId="39">#REF!</definedName>
    <definedName name="FEREP" localSheetId="40">#REF!</definedName>
    <definedName name="FEREP" localSheetId="41">#REF!</definedName>
    <definedName name="FEREP" localSheetId="42">#REF!</definedName>
    <definedName name="FEREP" localSheetId="43">#REF!</definedName>
    <definedName name="FEREP" localSheetId="44">#REF!</definedName>
    <definedName name="FEREP" localSheetId="0">#REF!</definedName>
    <definedName name="FEREP">#REF!</definedName>
    <definedName name="FPRIMA" localSheetId="36">#REF!</definedName>
    <definedName name="FPRIMA" localSheetId="45">#REF!</definedName>
    <definedName name="FPRIMA" localSheetId="46">#REF!</definedName>
    <definedName name="FPRIMA" localSheetId="47">#REF!</definedName>
    <definedName name="FPRIMA" localSheetId="48">#REF!</definedName>
    <definedName name="FPRIMA" localSheetId="49">#REF!</definedName>
    <definedName name="FPRIMA" localSheetId="50">#REF!</definedName>
    <definedName name="FPRIMA" localSheetId="51">#REF!</definedName>
    <definedName name="FPRIMA" localSheetId="52">#REF!</definedName>
    <definedName name="FPRIMA" localSheetId="53">#REF!</definedName>
    <definedName name="FPRIMA" localSheetId="37">#REF!</definedName>
    <definedName name="FPRIMA" localSheetId="54">#REF!</definedName>
    <definedName name="FPRIMA" localSheetId="38">#REF!</definedName>
    <definedName name="FPRIMA" localSheetId="39">#REF!</definedName>
    <definedName name="FPRIMA" localSheetId="40">#REF!</definedName>
    <definedName name="FPRIMA" localSheetId="41">#REF!</definedName>
    <definedName name="FPRIMA" localSheetId="42">#REF!</definedName>
    <definedName name="FPRIMA" localSheetId="43">#REF!</definedName>
    <definedName name="FPRIMA" localSheetId="44">#REF!</definedName>
    <definedName name="FPRIMA" localSheetId="0">#REF!</definedName>
    <definedName name="FPRIMA">#REF!</definedName>
    <definedName name="FSEGUNDA" localSheetId="36">#REF!</definedName>
    <definedName name="FSEGUNDA" localSheetId="45">#REF!</definedName>
    <definedName name="FSEGUNDA" localSheetId="46">#REF!</definedName>
    <definedName name="FSEGUNDA" localSheetId="47">#REF!</definedName>
    <definedName name="FSEGUNDA" localSheetId="48">#REF!</definedName>
    <definedName name="FSEGUNDA" localSheetId="49">#REF!</definedName>
    <definedName name="FSEGUNDA" localSheetId="50">#REF!</definedName>
    <definedName name="FSEGUNDA" localSheetId="51">#REF!</definedName>
    <definedName name="FSEGUNDA" localSheetId="52">#REF!</definedName>
    <definedName name="FSEGUNDA" localSheetId="53">#REF!</definedName>
    <definedName name="FSEGUNDA" localSheetId="37">#REF!</definedName>
    <definedName name="FSEGUNDA" localSheetId="54">#REF!</definedName>
    <definedName name="FSEGUNDA" localSheetId="38">#REF!</definedName>
    <definedName name="FSEGUNDA" localSheetId="39">#REF!</definedName>
    <definedName name="FSEGUNDA" localSheetId="40">#REF!</definedName>
    <definedName name="FSEGUNDA" localSheetId="41">#REF!</definedName>
    <definedName name="FSEGUNDA" localSheetId="42">#REF!</definedName>
    <definedName name="FSEGUNDA" localSheetId="43">#REF!</definedName>
    <definedName name="FSEGUNDA" localSheetId="44">#REF!</definedName>
    <definedName name="FSEGUNDA">#REF!</definedName>
    <definedName name="G" localSheetId="36">#REF!</definedName>
    <definedName name="G" localSheetId="45">#REF!</definedName>
    <definedName name="G" localSheetId="46">#REF!</definedName>
    <definedName name="G" localSheetId="47">#REF!</definedName>
    <definedName name="G" localSheetId="48">#REF!</definedName>
    <definedName name="G" localSheetId="49">#REF!</definedName>
    <definedName name="G" localSheetId="50">#REF!</definedName>
    <definedName name="G" localSheetId="51">#REF!</definedName>
    <definedName name="G" localSheetId="52">#REF!</definedName>
    <definedName name="G" localSheetId="53">#REF!</definedName>
    <definedName name="G" localSheetId="37">#REF!</definedName>
    <definedName name="G" localSheetId="54">#REF!</definedName>
    <definedName name="G" localSheetId="38">#REF!</definedName>
    <definedName name="G" localSheetId="39">#REF!</definedName>
    <definedName name="G" localSheetId="40">#REF!</definedName>
    <definedName name="G" localSheetId="41">#REF!</definedName>
    <definedName name="G" localSheetId="42">#REF!</definedName>
    <definedName name="G" localSheetId="43">#REF!</definedName>
    <definedName name="G" localSheetId="44">#REF!</definedName>
    <definedName name="G">#REF!</definedName>
    <definedName name="H" localSheetId="36">#REF!</definedName>
    <definedName name="H" localSheetId="45">#REF!</definedName>
    <definedName name="H" localSheetId="46">#REF!</definedName>
    <definedName name="H" localSheetId="47">#REF!</definedName>
    <definedName name="H" localSheetId="48">#REF!</definedName>
    <definedName name="H" localSheetId="49">#REF!</definedName>
    <definedName name="H" localSheetId="50">#REF!</definedName>
    <definedName name="H" localSheetId="51">#REF!</definedName>
    <definedName name="H" localSheetId="52">#REF!</definedName>
    <definedName name="H" localSheetId="53">#REF!</definedName>
    <definedName name="H" localSheetId="37">#REF!</definedName>
    <definedName name="H" localSheetId="54">#REF!</definedName>
    <definedName name="H" localSheetId="38">#REF!</definedName>
    <definedName name="H" localSheetId="39">#REF!</definedName>
    <definedName name="H" localSheetId="40">#REF!</definedName>
    <definedName name="H" localSheetId="41">#REF!</definedName>
    <definedName name="H" localSheetId="42">#REF!</definedName>
    <definedName name="H" localSheetId="43">#REF!</definedName>
    <definedName name="H" localSheetId="44">#REF!</definedName>
    <definedName name="H">#REF!</definedName>
    <definedName name="HMIN" localSheetId="36">#REF!</definedName>
    <definedName name="HMIN" localSheetId="45">#REF!</definedName>
    <definedName name="HMIN" localSheetId="46">#REF!</definedName>
    <definedName name="HMIN" localSheetId="47">#REF!</definedName>
    <definedName name="HMIN" localSheetId="48">#REF!</definedName>
    <definedName name="HMIN" localSheetId="49">#REF!</definedName>
    <definedName name="HMIN" localSheetId="50">#REF!</definedName>
    <definedName name="HMIN" localSheetId="51">#REF!</definedName>
    <definedName name="HMIN" localSheetId="52">#REF!</definedName>
    <definedName name="HMIN" localSheetId="53">#REF!</definedName>
    <definedName name="HMIN" localSheetId="37">#REF!</definedName>
    <definedName name="HMIN" localSheetId="54">#REF!</definedName>
    <definedName name="HMIN" localSheetId="38">#REF!</definedName>
    <definedName name="HMIN" localSheetId="39">#REF!</definedName>
    <definedName name="HMIN" localSheetId="40">#REF!</definedName>
    <definedName name="HMIN" localSheetId="41">#REF!</definedName>
    <definedName name="HMIN" localSheetId="42">#REF!</definedName>
    <definedName name="HMIN" localSheetId="43">#REF!</definedName>
    <definedName name="HMIN" localSheetId="44">#REF!</definedName>
    <definedName name="HMIN">#REF!</definedName>
    <definedName name="HNET" localSheetId="36">#REF!</definedName>
    <definedName name="HNET" localSheetId="45">#REF!</definedName>
    <definedName name="HNET" localSheetId="46">#REF!</definedName>
    <definedName name="HNET" localSheetId="47">#REF!</definedName>
    <definedName name="HNET" localSheetId="48">#REF!</definedName>
    <definedName name="HNET" localSheetId="49">#REF!</definedName>
    <definedName name="HNET" localSheetId="50">#REF!</definedName>
    <definedName name="HNET" localSheetId="51">#REF!</definedName>
    <definedName name="HNET" localSheetId="52">#REF!</definedName>
    <definedName name="HNET" localSheetId="53">#REF!</definedName>
    <definedName name="HNET" localSheetId="37">#REF!</definedName>
    <definedName name="HNET" localSheetId="54">#REF!</definedName>
    <definedName name="HNET" localSheetId="38">#REF!</definedName>
    <definedName name="HNET" localSheetId="39">#REF!</definedName>
    <definedName name="HNET" localSheetId="40">#REF!</definedName>
    <definedName name="HNET" localSheetId="41">#REF!</definedName>
    <definedName name="HNET" localSheetId="42">#REF!</definedName>
    <definedName name="HNET" localSheetId="43">#REF!</definedName>
    <definedName name="HNET" localSheetId="44">#REF!</definedName>
    <definedName name="HNET">#REF!</definedName>
    <definedName name="HTB" localSheetId="36">#REF!</definedName>
    <definedName name="HTB" localSheetId="45">#REF!</definedName>
    <definedName name="HTB" localSheetId="46">#REF!</definedName>
    <definedName name="HTB" localSheetId="47">#REF!</definedName>
    <definedName name="HTB" localSheetId="48">#REF!</definedName>
    <definedName name="HTB" localSheetId="49">#REF!</definedName>
    <definedName name="HTB" localSheetId="50">#REF!</definedName>
    <definedName name="HTB" localSheetId="51">#REF!</definedName>
    <definedName name="HTB" localSheetId="52">#REF!</definedName>
    <definedName name="HTB" localSheetId="53">#REF!</definedName>
    <definedName name="HTB" localSheetId="37">#REF!</definedName>
    <definedName name="HTB" localSheetId="54">#REF!</definedName>
    <definedName name="HTB" localSheetId="38">#REF!</definedName>
    <definedName name="HTB" localSheetId="39">#REF!</definedName>
    <definedName name="HTB" localSheetId="40">#REF!</definedName>
    <definedName name="HTB" localSheetId="41">#REF!</definedName>
    <definedName name="HTB" localSheetId="42">#REF!</definedName>
    <definedName name="HTB" localSheetId="43">#REF!</definedName>
    <definedName name="HTB" localSheetId="44">#REF!</definedName>
    <definedName name="HTB">#REF!</definedName>
    <definedName name="HTD" localSheetId="36">#REF!</definedName>
    <definedName name="HTD" localSheetId="45">#REF!</definedName>
    <definedName name="HTD" localSheetId="46">#REF!</definedName>
    <definedName name="HTD" localSheetId="47">#REF!</definedName>
    <definedName name="HTD" localSheetId="48">#REF!</definedName>
    <definedName name="HTD" localSheetId="49">#REF!</definedName>
    <definedName name="HTD" localSheetId="50">#REF!</definedName>
    <definedName name="HTD" localSheetId="51">#REF!</definedName>
    <definedName name="HTD" localSheetId="52">#REF!</definedName>
    <definedName name="HTD" localSheetId="53">#REF!</definedName>
    <definedName name="HTD" localSheetId="37">#REF!</definedName>
    <definedName name="HTD" localSheetId="54">#REF!</definedName>
    <definedName name="HTD" localSheetId="38">#REF!</definedName>
    <definedName name="HTD" localSheetId="39">#REF!</definedName>
    <definedName name="HTD" localSheetId="40">#REF!</definedName>
    <definedName name="HTD" localSheetId="41">#REF!</definedName>
    <definedName name="HTD" localSheetId="42">#REF!</definedName>
    <definedName name="HTD" localSheetId="43">#REF!</definedName>
    <definedName name="HTD" localSheetId="44">#REF!</definedName>
    <definedName name="HTD">#REF!</definedName>
    <definedName name="HTE" localSheetId="36">#REF!</definedName>
    <definedName name="HTE" localSheetId="45">#REF!</definedName>
    <definedName name="HTE" localSheetId="46">#REF!</definedName>
    <definedName name="HTE" localSheetId="47">#REF!</definedName>
    <definedName name="HTE" localSheetId="48">#REF!</definedName>
    <definedName name="HTE" localSheetId="49">#REF!</definedName>
    <definedName name="HTE" localSheetId="50">#REF!</definedName>
    <definedName name="HTE" localSheetId="51">#REF!</definedName>
    <definedName name="HTE" localSheetId="52">#REF!</definedName>
    <definedName name="HTE" localSheetId="53">#REF!</definedName>
    <definedName name="HTE" localSheetId="37">#REF!</definedName>
    <definedName name="HTE" localSheetId="54">#REF!</definedName>
    <definedName name="HTE" localSheetId="38">#REF!</definedName>
    <definedName name="HTE" localSheetId="39">#REF!</definedName>
    <definedName name="HTE" localSheetId="40">#REF!</definedName>
    <definedName name="HTE" localSheetId="41">#REF!</definedName>
    <definedName name="HTE" localSheetId="42">#REF!</definedName>
    <definedName name="HTE" localSheetId="43">#REF!</definedName>
    <definedName name="HTE" localSheetId="44">#REF!</definedName>
    <definedName name="HTE">#REF!</definedName>
    <definedName name="I" localSheetId="36">#REF!</definedName>
    <definedName name="I" localSheetId="45">#REF!</definedName>
    <definedName name="I" localSheetId="46">#REF!</definedName>
    <definedName name="I" localSheetId="47">#REF!</definedName>
    <definedName name="I" localSheetId="48">#REF!</definedName>
    <definedName name="I" localSheetId="49">#REF!</definedName>
    <definedName name="I" localSheetId="50">#REF!</definedName>
    <definedName name="I" localSheetId="51">#REF!</definedName>
    <definedName name="I" localSheetId="52">#REF!</definedName>
    <definedName name="I" localSheetId="53">#REF!</definedName>
    <definedName name="I" localSheetId="37">#REF!</definedName>
    <definedName name="I" localSheetId="54">#REF!</definedName>
    <definedName name="I" localSheetId="38">#REF!</definedName>
    <definedName name="I" localSheetId="39">#REF!</definedName>
    <definedName name="I" localSheetId="40">#REF!</definedName>
    <definedName name="I" localSheetId="41">#REF!</definedName>
    <definedName name="I" localSheetId="42">#REF!</definedName>
    <definedName name="I" localSheetId="43">#REF!</definedName>
    <definedName name="I" localSheetId="44">#REF!</definedName>
    <definedName name="I">#REF!</definedName>
    <definedName name="INS">[5]INS!$A$6:$G$231</definedName>
    <definedName name="Item2c" localSheetId="2">'[6]ANALISIS DE PRECIOS'!#REF!</definedName>
    <definedName name="Item2c" localSheetId="3">'[6]ANALISIS DE PRECIOS'!#REF!</definedName>
    <definedName name="Item2c" localSheetId="4">'[6]ANALISIS DE PRECIOS'!#REF!</definedName>
    <definedName name="Item2c" localSheetId="5">'[6]ANALISIS DE PRECIOS'!#REF!</definedName>
    <definedName name="Item2c" localSheetId="6">'[6]ANALISIS DE PRECIOS'!#REF!</definedName>
    <definedName name="Item2c" localSheetId="7">'[6]ANALISIS DE PRECIOS'!#REF!</definedName>
    <definedName name="Item2c" localSheetId="8">'[6]ANALISIS DE PRECIOS'!#REF!</definedName>
    <definedName name="Item2c" localSheetId="9">'[6]ANALISIS DE PRECIOS'!#REF!</definedName>
    <definedName name="Item2c" localSheetId="10">'[6]ANALISIS DE PRECIOS'!#REF!</definedName>
    <definedName name="Item2c" localSheetId="11">'[6]ANALISIS DE PRECIOS'!#REF!</definedName>
    <definedName name="Item2c" localSheetId="12">'[6]ANALISIS DE PRECIOS'!#REF!</definedName>
    <definedName name="Item2c" localSheetId="13">'[6]ANALISIS DE PRECIOS'!#REF!</definedName>
    <definedName name="Item2c" localSheetId="14">'[6]ANALISIS DE PRECIOS'!#REF!</definedName>
    <definedName name="Item2c" localSheetId="15">'[6]ANALISIS DE PRECIOS'!#REF!</definedName>
    <definedName name="Item2c" localSheetId="16">'[6]ANALISIS DE PRECIOS'!#REF!</definedName>
    <definedName name="Item2c" localSheetId="17">'[6]ANALISIS DE PRECIOS'!#REF!</definedName>
    <definedName name="Item2c" localSheetId="18">'[6]ANALISIS DE PRECIOS'!#REF!</definedName>
    <definedName name="Item2c" localSheetId="19">'[6]ANALISIS DE PRECIOS'!#REF!</definedName>
    <definedName name="Item2c" localSheetId="20">'[6]ANALISIS DE PRECIOS'!#REF!</definedName>
    <definedName name="Item2c" localSheetId="21">'[6]ANALISIS DE PRECIOS'!#REF!</definedName>
    <definedName name="Item2c" localSheetId="27">'[6]ANALISIS DE PRECIOS'!#REF!</definedName>
    <definedName name="Item2c" localSheetId="28">'[6]ANALISIS DE PRECIOS'!#REF!</definedName>
    <definedName name="Item2c" localSheetId="29">'[6]ANALISIS DE PRECIOS'!#REF!</definedName>
    <definedName name="Item2c" localSheetId="30">'[6]ANALISIS DE PRECIOS'!#REF!</definedName>
    <definedName name="Item2c" localSheetId="31">'[6]ANALISIS DE PRECIOS'!#REF!</definedName>
    <definedName name="Item2c" localSheetId="32">'[6]ANALISIS DE PRECIOS'!#REF!</definedName>
    <definedName name="Item2c" localSheetId="33">'[6]ANALISIS DE PRECIOS'!#REF!</definedName>
    <definedName name="Item2c" localSheetId="34">'[6]ANALISIS DE PRECIOS'!#REF!</definedName>
    <definedName name="Item2c" localSheetId="35">'[6]ANALISIS DE PRECIOS'!#REF!</definedName>
    <definedName name="Item2c" localSheetId="36">'[6]ANALISIS DE PRECIOS'!#REF!</definedName>
    <definedName name="Item2c" localSheetId="45">'[6]ANALISIS DE PRECIOS'!#REF!</definedName>
    <definedName name="Item2c" localSheetId="46">'[6]ANALISIS DE PRECIOS'!#REF!</definedName>
    <definedName name="Item2c" localSheetId="47">'[6]ANALISIS DE PRECIOS'!#REF!</definedName>
    <definedName name="Item2c" localSheetId="48">'[6]ANALISIS DE PRECIOS'!#REF!</definedName>
    <definedName name="Item2c" localSheetId="49">'[6]ANALISIS DE PRECIOS'!#REF!</definedName>
    <definedName name="Item2c" localSheetId="50">'[6]ANALISIS DE PRECIOS'!#REF!</definedName>
    <definedName name="Item2c" localSheetId="51">'[6]ANALISIS DE PRECIOS'!#REF!</definedName>
    <definedName name="Item2c" localSheetId="52">'[6]ANALISIS DE PRECIOS'!#REF!</definedName>
    <definedName name="Item2c" localSheetId="53">'[6]ANALISIS DE PRECIOS'!#REF!</definedName>
    <definedName name="Item2c" localSheetId="37">'[6]ANALISIS DE PRECIOS'!#REF!</definedName>
    <definedName name="Item2c" localSheetId="54">'[6]ANALISIS DE PRECIOS'!#REF!</definedName>
    <definedName name="Item2c" localSheetId="38">'[6]ANALISIS DE PRECIOS'!#REF!</definedName>
    <definedName name="Item2c" localSheetId="39">'[6]ANALISIS DE PRECIOS'!#REF!</definedName>
    <definedName name="Item2c" localSheetId="40">'[6]ANALISIS DE PRECIOS'!#REF!</definedName>
    <definedName name="Item2c" localSheetId="41">'[6]ANALISIS DE PRECIOS'!#REF!</definedName>
    <definedName name="Item2c" localSheetId="42">'[6]ANALISIS DE PRECIOS'!#REF!</definedName>
    <definedName name="Item2c" localSheetId="43">'[6]ANALISIS DE PRECIOS'!#REF!</definedName>
    <definedName name="Item2c" localSheetId="44">'[6]ANALISIS DE PRECIOS'!#REF!</definedName>
    <definedName name="Item2c" localSheetId="55">'[6]ANALISIS DE PRECIOS'!#REF!</definedName>
    <definedName name="Item2c" localSheetId="59">'[6]ANALISIS DE PRECIOS'!#REF!</definedName>
    <definedName name="Item2c" localSheetId="56">'[6]ANALISIS DE PRECIOS'!#REF!</definedName>
    <definedName name="Item2c" localSheetId="57">'[6]ANALISIS DE PRECIOS'!#REF!</definedName>
    <definedName name="Item2c" localSheetId="58">'[6]ANALISIS DE PRECIOS'!#REF!</definedName>
    <definedName name="Item2c" localSheetId="60">'[6]ANALISIS DE PRECIOS'!#REF!</definedName>
    <definedName name="Item2c">'[6]ANALISIS DE PRECIOS'!#REF!</definedName>
    <definedName name="J" localSheetId="4">#REF!</definedName>
    <definedName name="J" localSheetId="5">#REF!</definedName>
    <definedName name="J" localSheetId="6">#REF!</definedName>
    <definedName name="J" localSheetId="7">#REF!</definedName>
    <definedName name="J" localSheetId="36">#REF!</definedName>
    <definedName name="J" localSheetId="45">#REF!</definedName>
    <definedName name="J" localSheetId="46">#REF!</definedName>
    <definedName name="J" localSheetId="47">#REF!</definedName>
    <definedName name="J" localSheetId="48">#REF!</definedName>
    <definedName name="J" localSheetId="49">#REF!</definedName>
    <definedName name="J" localSheetId="50">#REF!</definedName>
    <definedName name="J" localSheetId="51">#REF!</definedName>
    <definedName name="J" localSheetId="52">#REF!</definedName>
    <definedName name="J" localSheetId="53">#REF!</definedName>
    <definedName name="J" localSheetId="37">#REF!</definedName>
    <definedName name="J" localSheetId="54">#REF!</definedName>
    <definedName name="J" localSheetId="38">#REF!</definedName>
    <definedName name="J" localSheetId="39">#REF!</definedName>
    <definedName name="J" localSheetId="40">#REF!</definedName>
    <definedName name="J" localSheetId="41">#REF!</definedName>
    <definedName name="J" localSheetId="42">#REF!</definedName>
    <definedName name="J" localSheetId="43">#REF!</definedName>
    <definedName name="J" localSheetId="44">#REF!</definedName>
    <definedName name="J" localSheetId="0">#REF!</definedName>
    <definedName name="J">#REF!</definedName>
    <definedName name="JOTA" localSheetId="36">#REF!</definedName>
    <definedName name="JOTA" localSheetId="45">#REF!</definedName>
    <definedName name="JOTA" localSheetId="46">#REF!</definedName>
    <definedName name="JOTA" localSheetId="47">#REF!</definedName>
    <definedName name="JOTA" localSheetId="48">#REF!</definedName>
    <definedName name="JOTA" localSheetId="49">#REF!</definedName>
    <definedName name="JOTA" localSheetId="50">#REF!</definedName>
    <definedName name="JOTA" localSheetId="51">#REF!</definedName>
    <definedName name="JOTA" localSheetId="52">#REF!</definedName>
    <definedName name="JOTA" localSheetId="53">#REF!</definedName>
    <definedName name="JOTA" localSheetId="37">#REF!</definedName>
    <definedName name="JOTA" localSheetId="54">#REF!</definedName>
    <definedName name="JOTA" localSheetId="38">#REF!</definedName>
    <definedName name="JOTA" localSheetId="39">#REF!</definedName>
    <definedName name="JOTA" localSheetId="40">#REF!</definedName>
    <definedName name="JOTA" localSheetId="41">#REF!</definedName>
    <definedName name="JOTA" localSheetId="42">#REF!</definedName>
    <definedName name="JOTA" localSheetId="43">#REF!</definedName>
    <definedName name="JOTA" localSheetId="44">#REF!</definedName>
    <definedName name="JOTA" localSheetId="0">#REF!</definedName>
    <definedName name="JOTA">#REF!</definedName>
    <definedName name="JPRIMA" localSheetId="36">#REF!</definedName>
    <definedName name="JPRIMA" localSheetId="45">#REF!</definedName>
    <definedName name="JPRIMA" localSheetId="46">#REF!</definedName>
    <definedName name="JPRIMA" localSheetId="47">#REF!</definedName>
    <definedName name="JPRIMA" localSheetId="48">#REF!</definedName>
    <definedName name="JPRIMA" localSheetId="49">#REF!</definedName>
    <definedName name="JPRIMA" localSheetId="50">#REF!</definedName>
    <definedName name="JPRIMA" localSheetId="51">#REF!</definedName>
    <definedName name="JPRIMA" localSheetId="52">#REF!</definedName>
    <definedName name="JPRIMA" localSheetId="53">#REF!</definedName>
    <definedName name="JPRIMA" localSheetId="37">#REF!</definedName>
    <definedName name="JPRIMA" localSheetId="54">#REF!</definedName>
    <definedName name="JPRIMA" localSheetId="38">#REF!</definedName>
    <definedName name="JPRIMA" localSheetId="39">#REF!</definedName>
    <definedName name="JPRIMA" localSheetId="40">#REF!</definedName>
    <definedName name="JPRIMA" localSheetId="41">#REF!</definedName>
    <definedName name="JPRIMA" localSheetId="42">#REF!</definedName>
    <definedName name="JPRIMA" localSheetId="43">#REF!</definedName>
    <definedName name="JPRIMA" localSheetId="44">#REF!</definedName>
    <definedName name="JPRIMA" localSheetId="0">#REF!</definedName>
    <definedName name="JPRIMA">#REF!</definedName>
    <definedName name="K" localSheetId="36">#REF!</definedName>
    <definedName name="K" localSheetId="45">#REF!</definedName>
    <definedName name="K" localSheetId="46">#REF!</definedName>
    <definedName name="K" localSheetId="47">#REF!</definedName>
    <definedName name="K" localSheetId="48">#REF!</definedName>
    <definedName name="K" localSheetId="49">#REF!</definedName>
    <definedName name="K" localSheetId="50">#REF!</definedName>
    <definedName name="K" localSheetId="51">#REF!</definedName>
    <definedName name="K" localSheetId="52">#REF!</definedName>
    <definedName name="K" localSheetId="53">#REF!</definedName>
    <definedName name="K" localSheetId="37">#REF!</definedName>
    <definedName name="K" localSheetId="54">#REF!</definedName>
    <definedName name="K" localSheetId="38">#REF!</definedName>
    <definedName name="K" localSheetId="39">#REF!</definedName>
    <definedName name="K" localSheetId="40">#REF!</definedName>
    <definedName name="K" localSheetId="41">#REF!</definedName>
    <definedName name="K" localSheetId="42">#REF!</definedName>
    <definedName name="K" localSheetId="43">#REF!</definedName>
    <definedName name="K" localSheetId="44">#REF!</definedName>
    <definedName name="K">#REF!</definedName>
    <definedName name="K1K" localSheetId="36">#REF!</definedName>
    <definedName name="K1K" localSheetId="45">#REF!</definedName>
    <definedName name="K1K" localSheetId="46">#REF!</definedName>
    <definedName name="K1K" localSheetId="47">#REF!</definedName>
    <definedName name="K1K" localSheetId="48">#REF!</definedName>
    <definedName name="K1K" localSheetId="49">#REF!</definedName>
    <definedName name="K1K" localSheetId="50">#REF!</definedName>
    <definedName name="K1K" localSheetId="51">#REF!</definedName>
    <definedName name="K1K" localSheetId="52">#REF!</definedName>
    <definedName name="K1K" localSheetId="53">#REF!</definedName>
    <definedName name="K1K" localSheetId="37">#REF!</definedName>
    <definedName name="K1K" localSheetId="54">#REF!</definedName>
    <definedName name="K1K" localSheetId="38">#REF!</definedName>
    <definedName name="K1K" localSheetId="39">#REF!</definedName>
    <definedName name="K1K" localSheetId="40">#REF!</definedName>
    <definedName name="K1K" localSheetId="41">#REF!</definedName>
    <definedName name="K1K" localSheetId="42">#REF!</definedName>
    <definedName name="K1K" localSheetId="43">#REF!</definedName>
    <definedName name="K1K" localSheetId="44">#REF!</definedName>
    <definedName name="K1K">#REF!</definedName>
    <definedName name="K2K" localSheetId="36">#REF!</definedName>
    <definedName name="K2K" localSheetId="45">#REF!</definedName>
    <definedName name="K2K" localSheetId="46">#REF!</definedName>
    <definedName name="K2K" localSheetId="47">#REF!</definedName>
    <definedName name="K2K" localSheetId="48">#REF!</definedName>
    <definedName name="K2K" localSheetId="49">#REF!</definedName>
    <definedName name="K2K" localSheetId="50">#REF!</definedName>
    <definedName name="K2K" localSheetId="51">#REF!</definedName>
    <definedName name="K2K" localSheetId="52">#REF!</definedName>
    <definedName name="K2K" localSheetId="53">#REF!</definedName>
    <definedName name="K2K" localSheetId="37">#REF!</definedName>
    <definedName name="K2K" localSheetId="54">#REF!</definedName>
    <definedName name="K2K" localSheetId="38">#REF!</definedName>
    <definedName name="K2K" localSheetId="39">#REF!</definedName>
    <definedName name="K2K" localSheetId="40">#REF!</definedName>
    <definedName name="K2K" localSheetId="41">#REF!</definedName>
    <definedName name="K2K" localSheetId="42">#REF!</definedName>
    <definedName name="K2K" localSheetId="43">#REF!</definedName>
    <definedName name="K2K" localSheetId="44">#REF!</definedName>
    <definedName name="K2K">#REF!</definedName>
    <definedName name="KPRIMA" localSheetId="36">#REF!</definedName>
    <definedName name="KPRIMA" localSheetId="45">#REF!</definedName>
    <definedName name="KPRIMA" localSheetId="46">#REF!</definedName>
    <definedName name="KPRIMA" localSheetId="47">#REF!</definedName>
    <definedName name="KPRIMA" localSheetId="48">#REF!</definedName>
    <definedName name="KPRIMA" localSheetId="49">#REF!</definedName>
    <definedName name="KPRIMA" localSheetId="50">#REF!</definedName>
    <definedName name="KPRIMA" localSheetId="51">#REF!</definedName>
    <definedName name="KPRIMA" localSheetId="52">#REF!</definedName>
    <definedName name="KPRIMA" localSheetId="53">#REF!</definedName>
    <definedName name="KPRIMA" localSheetId="37">#REF!</definedName>
    <definedName name="KPRIMA" localSheetId="54">#REF!</definedName>
    <definedName name="KPRIMA" localSheetId="38">#REF!</definedName>
    <definedName name="KPRIMA" localSheetId="39">#REF!</definedName>
    <definedName name="KPRIMA" localSheetId="40">#REF!</definedName>
    <definedName name="KPRIMA" localSheetId="41">#REF!</definedName>
    <definedName name="KPRIMA" localSheetId="42">#REF!</definedName>
    <definedName name="KPRIMA" localSheetId="43">#REF!</definedName>
    <definedName name="KPRIMA" localSheetId="44">#REF!</definedName>
    <definedName name="KPRIMA">#REF!</definedName>
    <definedName name="L_" localSheetId="36">#REF!</definedName>
    <definedName name="L_" localSheetId="45">#REF!</definedName>
    <definedName name="L_" localSheetId="46">#REF!</definedName>
    <definedName name="L_" localSheetId="47">#REF!</definedName>
    <definedName name="L_" localSheetId="48">#REF!</definedName>
    <definedName name="L_" localSheetId="49">#REF!</definedName>
    <definedName name="L_" localSheetId="50">#REF!</definedName>
    <definedName name="L_" localSheetId="51">#REF!</definedName>
    <definedName name="L_" localSheetId="52">#REF!</definedName>
    <definedName name="L_" localSheetId="53">#REF!</definedName>
    <definedName name="L_" localSheetId="37">#REF!</definedName>
    <definedName name="L_" localSheetId="54">#REF!</definedName>
    <definedName name="L_" localSheetId="38">#REF!</definedName>
    <definedName name="L_" localSheetId="39">#REF!</definedName>
    <definedName name="L_" localSheetId="40">#REF!</definedName>
    <definedName name="L_" localSheetId="41">#REF!</definedName>
    <definedName name="L_" localSheetId="42">#REF!</definedName>
    <definedName name="L_" localSheetId="43">#REF!</definedName>
    <definedName name="L_" localSheetId="44">#REF!</definedName>
    <definedName name="L_">#REF!</definedName>
    <definedName name="LPRIMA" localSheetId="36">#REF!</definedName>
    <definedName name="LPRIMA" localSheetId="45">#REF!</definedName>
    <definedName name="LPRIMA" localSheetId="46">#REF!</definedName>
    <definedName name="LPRIMA" localSheetId="47">#REF!</definedName>
    <definedName name="LPRIMA" localSheetId="48">#REF!</definedName>
    <definedName name="LPRIMA" localSheetId="49">#REF!</definedName>
    <definedName name="LPRIMA" localSheetId="50">#REF!</definedName>
    <definedName name="LPRIMA" localSheetId="51">#REF!</definedName>
    <definedName name="LPRIMA" localSheetId="52">#REF!</definedName>
    <definedName name="LPRIMA" localSheetId="53">#REF!</definedName>
    <definedName name="LPRIMA" localSheetId="37">#REF!</definedName>
    <definedName name="LPRIMA" localSheetId="54">#REF!</definedName>
    <definedName name="LPRIMA" localSheetId="38">#REF!</definedName>
    <definedName name="LPRIMA" localSheetId="39">#REF!</definedName>
    <definedName name="LPRIMA" localSheetId="40">#REF!</definedName>
    <definedName name="LPRIMA" localSheetId="41">#REF!</definedName>
    <definedName name="LPRIMA" localSheetId="42">#REF!</definedName>
    <definedName name="LPRIMA" localSheetId="43">#REF!</definedName>
    <definedName name="LPRIMA" localSheetId="44">#REF!</definedName>
    <definedName name="LPRIMA">#REF!</definedName>
    <definedName name="LSEGUNDA" localSheetId="36">#REF!</definedName>
    <definedName name="LSEGUNDA" localSheetId="45">#REF!</definedName>
    <definedName name="LSEGUNDA" localSheetId="46">#REF!</definedName>
    <definedName name="LSEGUNDA" localSheetId="47">#REF!</definedName>
    <definedName name="LSEGUNDA" localSheetId="48">#REF!</definedName>
    <definedName name="LSEGUNDA" localSheetId="49">#REF!</definedName>
    <definedName name="LSEGUNDA" localSheetId="50">#REF!</definedName>
    <definedName name="LSEGUNDA" localSheetId="51">#REF!</definedName>
    <definedName name="LSEGUNDA" localSheetId="52">#REF!</definedName>
    <definedName name="LSEGUNDA" localSheetId="53">#REF!</definedName>
    <definedName name="LSEGUNDA" localSheetId="37">#REF!</definedName>
    <definedName name="LSEGUNDA" localSheetId="54">#REF!</definedName>
    <definedName name="LSEGUNDA" localSheetId="38">#REF!</definedName>
    <definedName name="LSEGUNDA" localSheetId="39">#REF!</definedName>
    <definedName name="LSEGUNDA" localSheetId="40">#REF!</definedName>
    <definedName name="LSEGUNDA" localSheetId="41">#REF!</definedName>
    <definedName name="LSEGUNDA" localSheetId="42">#REF!</definedName>
    <definedName name="LSEGUNDA" localSheetId="43">#REF!</definedName>
    <definedName name="LSEGUNDA" localSheetId="44">#REF!</definedName>
    <definedName name="LSEGUNDA">#REF!</definedName>
    <definedName name="LUZ" localSheetId="36">#REF!</definedName>
    <definedName name="LUZ" localSheetId="45">#REF!</definedName>
    <definedName name="LUZ" localSheetId="46">#REF!</definedName>
    <definedName name="LUZ" localSheetId="47">#REF!</definedName>
    <definedName name="LUZ" localSheetId="48">#REF!</definedName>
    <definedName name="LUZ" localSheetId="49">#REF!</definedName>
    <definedName name="LUZ" localSheetId="50">#REF!</definedName>
    <definedName name="LUZ" localSheetId="51">#REF!</definedName>
    <definedName name="LUZ" localSheetId="52">#REF!</definedName>
    <definedName name="LUZ" localSheetId="53">#REF!</definedName>
    <definedName name="LUZ" localSheetId="37">#REF!</definedName>
    <definedName name="LUZ" localSheetId="54">#REF!</definedName>
    <definedName name="LUZ" localSheetId="38">#REF!</definedName>
    <definedName name="LUZ" localSheetId="39">#REF!</definedName>
    <definedName name="LUZ" localSheetId="40">#REF!</definedName>
    <definedName name="LUZ" localSheetId="41">#REF!</definedName>
    <definedName name="LUZ" localSheetId="42">#REF!</definedName>
    <definedName name="LUZ" localSheetId="43">#REF!</definedName>
    <definedName name="LUZ" localSheetId="44">#REF!</definedName>
    <definedName name="LUZ">#REF!</definedName>
    <definedName name="M" localSheetId="36">#REF!</definedName>
    <definedName name="M" localSheetId="45">#REF!</definedName>
    <definedName name="M" localSheetId="46">#REF!</definedName>
    <definedName name="M" localSheetId="47">#REF!</definedName>
    <definedName name="M" localSheetId="48">#REF!</definedName>
    <definedName name="M" localSheetId="49">#REF!</definedName>
    <definedName name="M" localSheetId="50">#REF!</definedName>
    <definedName name="M" localSheetId="51">#REF!</definedName>
    <definedName name="M" localSheetId="52">#REF!</definedName>
    <definedName name="M" localSheetId="53">#REF!</definedName>
    <definedName name="M" localSheetId="37">#REF!</definedName>
    <definedName name="M" localSheetId="54">#REF!</definedName>
    <definedName name="M" localSheetId="38">#REF!</definedName>
    <definedName name="M" localSheetId="39">#REF!</definedName>
    <definedName name="M" localSheetId="40">#REF!</definedName>
    <definedName name="M" localSheetId="41">#REF!</definedName>
    <definedName name="M" localSheetId="42">#REF!</definedName>
    <definedName name="M" localSheetId="43">#REF!</definedName>
    <definedName name="M" localSheetId="44">#REF!</definedName>
    <definedName name="M">#REF!</definedName>
    <definedName name="MACRO" localSheetId="36">#REF!</definedName>
    <definedName name="MACRO" localSheetId="45">#REF!</definedName>
    <definedName name="MACRO" localSheetId="46">#REF!</definedName>
    <definedName name="MACRO" localSheetId="47">#REF!</definedName>
    <definedName name="MACRO" localSheetId="48">#REF!</definedName>
    <definedName name="MACRO" localSheetId="49">#REF!</definedName>
    <definedName name="MACRO" localSheetId="50">#REF!</definedName>
    <definedName name="MACRO" localSheetId="51">#REF!</definedName>
    <definedName name="MACRO" localSheetId="52">#REF!</definedName>
    <definedName name="MACRO" localSheetId="53">#REF!</definedName>
    <definedName name="MACRO" localSheetId="37">#REF!</definedName>
    <definedName name="MACRO" localSheetId="54">#REF!</definedName>
    <definedName name="MACRO" localSheetId="38">#REF!</definedName>
    <definedName name="MACRO" localSheetId="39">#REF!</definedName>
    <definedName name="MACRO" localSheetId="40">#REF!</definedName>
    <definedName name="MACRO" localSheetId="41">#REF!</definedName>
    <definedName name="MACRO" localSheetId="42">#REF!</definedName>
    <definedName name="MACRO" localSheetId="43">#REF!</definedName>
    <definedName name="MACRO" localSheetId="44">#REF!</definedName>
    <definedName name="MACRO">#REF!</definedName>
    <definedName name="MACRON" localSheetId="36">#REF!</definedName>
    <definedName name="MACRON" localSheetId="45">#REF!</definedName>
    <definedName name="MACRON" localSheetId="46">#REF!</definedName>
    <definedName name="MACRON" localSheetId="47">#REF!</definedName>
    <definedName name="MACRON" localSheetId="48">#REF!</definedName>
    <definedName name="MACRON" localSheetId="49">#REF!</definedName>
    <definedName name="MACRON" localSheetId="50">#REF!</definedName>
    <definedName name="MACRON" localSheetId="51">#REF!</definedName>
    <definedName name="MACRON" localSheetId="52">#REF!</definedName>
    <definedName name="MACRON" localSheetId="53">#REF!</definedName>
    <definedName name="MACRON" localSheetId="37">#REF!</definedName>
    <definedName name="MACRON" localSheetId="54">#REF!</definedName>
    <definedName name="MACRON" localSheetId="38">#REF!</definedName>
    <definedName name="MACRON" localSheetId="39">#REF!</definedName>
    <definedName name="MACRON" localSheetId="40">#REF!</definedName>
    <definedName name="MACRON" localSheetId="41">#REF!</definedName>
    <definedName name="MACRON" localSheetId="42">#REF!</definedName>
    <definedName name="MACRON" localSheetId="43">#REF!</definedName>
    <definedName name="MACRON" localSheetId="44">#REF!</definedName>
    <definedName name="MACRON">#REF!</definedName>
    <definedName name="MATERIALES">[2]Materiales!$B$5:$B$65506</definedName>
    <definedName name="NOLUCES" localSheetId="4">#REF!</definedName>
    <definedName name="NOLUCES" localSheetId="5">#REF!</definedName>
    <definedName name="NOLUCES" localSheetId="6">#REF!</definedName>
    <definedName name="NOLUCES" localSheetId="7">#REF!</definedName>
    <definedName name="NOLUCES" localSheetId="36">#REF!</definedName>
    <definedName name="NOLUCES" localSheetId="45">#REF!</definedName>
    <definedName name="NOLUCES" localSheetId="46">#REF!</definedName>
    <definedName name="NOLUCES" localSheetId="47">#REF!</definedName>
    <definedName name="NOLUCES" localSheetId="48">#REF!</definedName>
    <definedName name="NOLUCES" localSheetId="49">#REF!</definedName>
    <definedName name="NOLUCES" localSheetId="50">#REF!</definedName>
    <definedName name="NOLUCES" localSheetId="51">#REF!</definedName>
    <definedName name="NOLUCES" localSheetId="52">#REF!</definedName>
    <definedName name="NOLUCES" localSheetId="53">#REF!</definedName>
    <definedName name="NOLUCES" localSheetId="37">#REF!</definedName>
    <definedName name="NOLUCES" localSheetId="54">#REF!</definedName>
    <definedName name="NOLUCES" localSheetId="38">#REF!</definedName>
    <definedName name="NOLUCES" localSheetId="39">#REF!</definedName>
    <definedName name="NOLUCES" localSheetId="40">#REF!</definedName>
    <definedName name="NOLUCES" localSheetId="41">#REF!</definedName>
    <definedName name="NOLUCES" localSheetId="42">#REF!</definedName>
    <definedName name="NOLUCES" localSheetId="43">#REF!</definedName>
    <definedName name="NOLUCES" localSheetId="44">#REF!</definedName>
    <definedName name="NOLUCES" localSheetId="0">#REF!</definedName>
    <definedName name="NOLUCES">#REF!</definedName>
    <definedName name="PARC">#N/A</definedName>
    <definedName name="PARC_116" localSheetId="2">#REF!</definedName>
    <definedName name="PARC_116" localSheetId="3">#REF!</definedName>
    <definedName name="PARC_116" localSheetId="4">#REF!</definedName>
    <definedName name="PARC_116" localSheetId="5">#REF!</definedName>
    <definedName name="PARC_116" localSheetId="6">#REF!</definedName>
    <definedName name="PARC_116" localSheetId="7">#REF!</definedName>
    <definedName name="PARC_116" localSheetId="8">#REF!</definedName>
    <definedName name="PARC_116" localSheetId="9">#REF!</definedName>
    <definedName name="PARC_116" localSheetId="10">#REF!</definedName>
    <definedName name="PARC_116" localSheetId="11">#REF!</definedName>
    <definedName name="PARC_116" localSheetId="12">#REF!</definedName>
    <definedName name="PARC_116" localSheetId="13">#REF!</definedName>
    <definedName name="PARC_116" localSheetId="14">#REF!</definedName>
    <definedName name="PARC_116" localSheetId="15">#REF!</definedName>
    <definedName name="PARC_116" localSheetId="16">#REF!</definedName>
    <definedName name="PARC_116" localSheetId="17">#REF!</definedName>
    <definedName name="PARC_116" localSheetId="18">#REF!</definedName>
    <definedName name="PARC_116" localSheetId="19">#REF!</definedName>
    <definedName name="PARC_116" localSheetId="20">#REF!</definedName>
    <definedName name="PARC_116" localSheetId="21">#REF!</definedName>
    <definedName name="PARC_116" localSheetId="27">#REF!</definedName>
    <definedName name="PARC_116" localSheetId="28">#REF!</definedName>
    <definedName name="PARC_116" localSheetId="29">#REF!</definedName>
    <definedName name="PARC_116" localSheetId="30">#REF!</definedName>
    <definedName name="PARC_116" localSheetId="31">#REF!</definedName>
    <definedName name="PARC_116" localSheetId="32">#REF!</definedName>
    <definedName name="PARC_116" localSheetId="33">#REF!</definedName>
    <definedName name="PARC_116" localSheetId="34">#REF!</definedName>
    <definedName name="PARC_116" localSheetId="35">#REF!</definedName>
    <definedName name="PARC_116" localSheetId="36">#REF!</definedName>
    <definedName name="PARC_116" localSheetId="45">#REF!</definedName>
    <definedName name="PARC_116" localSheetId="46">#REF!</definedName>
    <definedName name="PARC_116" localSheetId="47">#REF!</definedName>
    <definedName name="PARC_116" localSheetId="48">#REF!</definedName>
    <definedName name="PARC_116" localSheetId="49">#REF!</definedName>
    <definedName name="PARC_116" localSheetId="50">#REF!</definedName>
    <definedName name="PARC_116" localSheetId="51">#REF!</definedName>
    <definedName name="PARC_116" localSheetId="52">#REF!</definedName>
    <definedName name="PARC_116" localSheetId="53">#REF!</definedName>
    <definedName name="PARC_116" localSheetId="37">#REF!</definedName>
    <definedName name="PARC_116" localSheetId="54">#REF!</definedName>
    <definedName name="PARC_116" localSheetId="38">#REF!</definedName>
    <definedName name="PARC_116" localSheetId="39">#REF!</definedName>
    <definedName name="PARC_116" localSheetId="40">#REF!</definedName>
    <definedName name="PARC_116" localSheetId="41">#REF!</definedName>
    <definedName name="PARC_116" localSheetId="42">#REF!</definedName>
    <definedName name="PARC_116" localSheetId="43">#REF!</definedName>
    <definedName name="PARC_116" localSheetId="44">#REF!</definedName>
    <definedName name="PARC_116" localSheetId="55">#REF!</definedName>
    <definedName name="PARC_116" localSheetId="59">#REF!</definedName>
    <definedName name="PARC_116" localSheetId="56">#REF!</definedName>
    <definedName name="PARC_116" localSheetId="57">#REF!</definedName>
    <definedName name="PARC_116" localSheetId="58">#REF!</definedName>
    <definedName name="PARC_116" localSheetId="60">#REF!</definedName>
    <definedName name="PARC_116">#REF!</definedName>
    <definedName name="PATILLAS" localSheetId="36">#REF!</definedName>
    <definedName name="PATILLAS" localSheetId="45">#REF!</definedName>
    <definedName name="PATILLAS" localSheetId="46">#REF!</definedName>
    <definedName name="PATILLAS" localSheetId="47">#REF!</definedName>
    <definedName name="PATILLAS" localSheetId="48">#REF!</definedName>
    <definedName name="PATILLAS" localSheetId="49">#REF!</definedName>
    <definedName name="PATILLAS" localSheetId="50">#REF!</definedName>
    <definedName name="PATILLAS" localSheetId="51">#REF!</definedName>
    <definedName name="PATILLAS" localSheetId="52">#REF!</definedName>
    <definedName name="PATILLAS" localSheetId="53">#REF!</definedName>
    <definedName name="PATILLAS" localSheetId="37">#REF!</definedName>
    <definedName name="PATILLAS" localSheetId="54">#REF!</definedName>
    <definedName name="PATILLAS" localSheetId="38">#REF!</definedName>
    <definedName name="PATILLAS" localSheetId="39">#REF!</definedName>
    <definedName name="PATILLAS" localSheetId="40">#REF!</definedName>
    <definedName name="PATILLAS" localSheetId="41">#REF!</definedName>
    <definedName name="PATILLAS" localSheetId="42">#REF!</definedName>
    <definedName name="PATILLAS" localSheetId="43">#REF!</definedName>
    <definedName name="PATILLAS" localSheetId="44">#REF!</definedName>
    <definedName name="PATILLAS">#REF!</definedName>
    <definedName name="PESOPRIN" localSheetId="36">#REF!</definedName>
    <definedName name="PESOPRIN" localSheetId="45">#REF!</definedName>
    <definedName name="PESOPRIN" localSheetId="46">#REF!</definedName>
    <definedName name="PESOPRIN" localSheetId="47">#REF!</definedName>
    <definedName name="PESOPRIN" localSheetId="48">#REF!</definedName>
    <definedName name="PESOPRIN" localSheetId="49">#REF!</definedName>
    <definedName name="PESOPRIN" localSheetId="50">#REF!</definedName>
    <definedName name="PESOPRIN" localSheetId="51">#REF!</definedName>
    <definedName name="PESOPRIN" localSheetId="52">#REF!</definedName>
    <definedName name="PESOPRIN" localSheetId="53">#REF!</definedName>
    <definedName name="PESOPRIN" localSheetId="37">#REF!</definedName>
    <definedName name="PESOPRIN" localSheetId="54">#REF!</definedName>
    <definedName name="PESOPRIN" localSheetId="38">#REF!</definedName>
    <definedName name="PESOPRIN" localSheetId="39">#REF!</definedName>
    <definedName name="PESOPRIN" localSheetId="40">#REF!</definedName>
    <definedName name="PESOPRIN" localSheetId="41">#REF!</definedName>
    <definedName name="PESOPRIN" localSheetId="42">#REF!</definedName>
    <definedName name="PESOPRIN" localSheetId="43">#REF!</definedName>
    <definedName name="PESOPRIN" localSheetId="44">#REF!</definedName>
    <definedName name="PESOPRIN">#REF!</definedName>
    <definedName name="PESOS" localSheetId="36">#REF!</definedName>
    <definedName name="PESOS" localSheetId="45">#REF!</definedName>
    <definedName name="PESOS" localSheetId="46">#REF!</definedName>
    <definedName name="PESOS" localSheetId="47">#REF!</definedName>
    <definedName name="PESOS" localSheetId="48">#REF!</definedName>
    <definedName name="PESOS" localSheetId="49">#REF!</definedName>
    <definedName name="PESOS" localSheetId="50">#REF!</definedName>
    <definedName name="PESOS" localSheetId="51">#REF!</definedName>
    <definedName name="PESOS" localSheetId="52">#REF!</definedName>
    <definedName name="PESOS" localSheetId="53">#REF!</definedName>
    <definedName name="PESOS" localSheetId="37">#REF!</definedName>
    <definedName name="PESOS" localSheetId="54">#REF!</definedName>
    <definedName name="PESOS" localSheetId="38">#REF!</definedName>
    <definedName name="PESOS" localSheetId="39">#REF!</definedName>
    <definedName name="PESOS" localSheetId="40">#REF!</definedName>
    <definedName name="PESOS" localSheetId="41">#REF!</definedName>
    <definedName name="PESOS" localSheetId="42">#REF!</definedName>
    <definedName name="PESOS" localSheetId="43">#REF!</definedName>
    <definedName name="PESOS" localSheetId="44">#REF!</definedName>
    <definedName name="PESOS">#REF!</definedName>
    <definedName name="PESOSEC" localSheetId="36">#REF!</definedName>
    <definedName name="PESOSEC" localSheetId="45">#REF!</definedName>
    <definedName name="PESOSEC" localSheetId="46">#REF!</definedName>
    <definedName name="PESOSEC" localSheetId="47">#REF!</definedName>
    <definedName name="PESOSEC" localSheetId="48">#REF!</definedName>
    <definedName name="PESOSEC" localSheetId="49">#REF!</definedName>
    <definedName name="PESOSEC" localSheetId="50">#REF!</definedName>
    <definedName name="PESOSEC" localSheetId="51">#REF!</definedName>
    <definedName name="PESOSEC" localSheetId="52">#REF!</definedName>
    <definedName name="PESOSEC" localSheetId="53">#REF!</definedName>
    <definedName name="PESOSEC" localSheetId="37">#REF!</definedName>
    <definedName name="PESOSEC" localSheetId="54">#REF!</definedName>
    <definedName name="PESOSEC" localSheetId="38">#REF!</definedName>
    <definedName name="PESOSEC" localSheetId="39">#REF!</definedName>
    <definedName name="PESOSEC" localSheetId="40">#REF!</definedName>
    <definedName name="PESOSEC" localSheetId="41">#REF!</definedName>
    <definedName name="PESOSEC" localSheetId="42">#REF!</definedName>
    <definedName name="PESOSEC" localSheetId="43">#REF!</definedName>
    <definedName name="PESOSEC" localSheetId="44">#REF!</definedName>
    <definedName name="PESOSEC">#REF!</definedName>
    <definedName name="PLAN1" localSheetId="36">#REF!</definedName>
    <definedName name="PLAN1" localSheetId="45">#REF!</definedName>
    <definedName name="PLAN1" localSheetId="46">#REF!</definedName>
    <definedName name="PLAN1" localSheetId="47">#REF!</definedName>
    <definedName name="PLAN1" localSheetId="48">#REF!</definedName>
    <definedName name="PLAN1" localSheetId="49">#REF!</definedName>
    <definedName name="PLAN1" localSheetId="50">#REF!</definedName>
    <definedName name="PLAN1" localSheetId="51">#REF!</definedName>
    <definedName name="PLAN1" localSheetId="52">#REF!</definedName>
    <definedName name="PLAN1" localSheetId="53">#REF!</definedName>
    <definedName name="PLAN1" localSheetId="37">#REF!</definedName>
    <definedName name="PLAN1" localSheetId="54">#REF!</definedName>
    <definedName name="PLAN1" localSheetId="38">#REF!</definedName>
    <definedName name="PLAN1" localSheetId="39">#REF!</definedName>
    <definedName name="PLAN1" localSheetId="40">#REF!</definedName>
    <definedName name="PLAN1" localSheetId="41">#REF!</definedName>
    <definedName name="PLAN1" localSheetId="42">#REF!</definedName>
    <definedName name="PLAN1" localSheetId="43">#REF!</definedName>
    <definedName name="PLAN1" localSheetId="44">#REF!</definedName>
    <definedName name="PLAN1">#REF!</definedName>
    <definedName name="PLAN2" localSheetId="36">#REF!</definedName>
    <definedName name="PLAN2" localSheetId="45">#REF!</definedName>
    <definedName name="PLAN2" localSheetId="46">#REF!</definedName>
    <definedName name="PLAN2" localSheetId="47">#REF!</definedName>
    <definedName name="PLAN2" localSheetId="48">#REF!</definedName>
    <definedName name="PLAN2" localSheetId="49">#REF!</definedName>
    <definedName name="PLAN2" localSheetId="50">#REF!</definedName>
    <definedName name="PLAN2" localSheetId="51">#REF!</definedName>
    <definedName name="PLAN2" localSheetId="52">#REF!</definedName>
    <definedName name="PLAN2" localSheetId="53">#REF!</definedName>
    <definedName name="PLAN2" localSheetId="37">#REF!</definedName>
    <definedName name="PLAN2" localSheetId="54">#REF!</definedName>
    <definedName name="PLAN2" localSheetId="38">#REF!</definedName>
    <definedName name="PLAN2" localSheetId="39">#REF!</definedName>
    <definedName name="PLAN2" localSheetId="40">#REF!</definedName>
    <definedName name="PLAN2" localSheetId="41">#REF!</definedName>
    <definedName name="PLAN2" localSheetId="42">#REF!</definedName>
    <definedName name="PLAN2" localSheetId="43">#REF!</definedName>
    <definedName name="PLAN2" localSheetId="44">#REF!</definedName>
    <definedName name="PLAN2">#REF!</definedName>
    <definedName name="porcentajesobrelaventasiniva" localSheetId="2">#REF!</definedName>
    <definedName name="porcentajesobrelaventasiniva" localSheetId="3">#REF!</definedName>
    <definedName name="porcentajesobrelaventasiniva" localSheetId="4">#REF!</definedName>
    <definedName name="porcentajesobrelaventasiniva" localSheetId="5">#REF!</definedName>
    <definedName name="porcentajesobrelaventasiniva" localSheetId="6">#REF!</definedName>
    <definedName name="porcentajesobrelaventasiniva" localSheetId="7">#REF!</definedName>
    <definedName name="porcentajesobrelaventasiniva" localSheetId="8">#REF!</definedName>
    <definedName name="porcentajesobrelaventasiniva" localSheetId="9">#REF!</definedName>
    <definedName name="porcentajesobrelaventasiniva" localSheetId="10">#REF!</definedName>
    <definedName name="porcentajesobrelaventasiniva" localSheetId="11">#REF!</definedName>
    <definedName name="porcentajesobrelaventasiniva" localSheetId="12">#REF!</definedName>
    <definedName name="porcentajesobrelaventasiniva" localSheetId="13">#REF!</definedName>
    <definedName name="porcentajesobrelaventasiniva" localSheetId="14">#REF!</definedName>
    <definedName name="porcentajesobrelaventasiniva" localSheetId="15">#REF!</definedName>
    <definedName name="porcentajesobrelaventasiniva" localSheetId="16">#REF!</definedName>
    <definedName name="porcentajesobrelaventasiniva" localSheetId="17">#REF!</definedName>
    <definedName name="porcentajesobrelaventasiniva" localSheetId="18">#REF!</definedName>
    <definedName name="porcentajesobrelaventasiniva" localSheetId="19">#REF!</definedName>
    <definedName name="porcentajesobrelaventasiniva" localSheetId="20">#REF!</definedName>
    <definedName name="porcentajesobrelaventasiniva" localSheetId="21">#REF!</definedName>
    <definedName name="porcentajesobrelaventasiniva" localSheetId="27">#REF!</definedName>
    <definedName name="porcentajesobrelaventasiniva" localSheetId="28">#REF!</definedName>
    <definedName name="porcentajesobrelaventasiniva" localSheetId="29">#REF!</definedName>
    <definedName name="porcentajesobrelaventasiniva" localSheetId="30">#REF!</definedName>
    <definedName name="porcentajesobrelaventasiniva" localSheetId="31">#REF!</definedName>
    <definedName name="porcentajesobrelaventasiniva" localSheetId="32">#REF!</definedName>
    <definedName name="porcentajesobrelaventasiniva" localSheetId="33">#REF!</definedName>
    <definedName name="porcentajesobrelaventasiniva" localSheetId="34">#REF!</definedName>
    <definedName name="porcentajesobrelaventasiniva" localSheetId="35">#REF!</definedName>
    <definedName name="porcentajesobrelaventasiniva" localSheetId="36">#REF!</definedName>
    <definedName name="porcentajesobrelaventasiniva" localSheetId="45">#REF!</definedName>
    <definedName name="porcentajesobrelaventasiniva" localSheetId="46">#REF!</definedName>
    <definedName name="porcentajesobrelaventasiniva" localSheetId="47">#REF!</definedName>
    <definedName name="porcentajesobrelaventasiniva" localSheetId="48">#REF!</definedName>
    <definedName name="porcentajesobrelaventasiniva" localSheetId="49">#REF!</definedName>
    <definedName name="porcentajesobrelaventasiniva" localSheetId="50">#REF!</definedName>
    <definedName name="porcentajesobrelaventasiniva" localSheetId="51">#REF!</definedName>
    <definedName name="porcentajesobrelaventasiniva" localSheetId="52">#REF!</definedName>
    <definedName name="porcentajesobrelaventasiniva" localSheetId="53">#REF!</definedName>
    <definedName name="porcentajesobrelaventasiniva" localSheetId="37">#REF!</definedName>
    <definedName name="porcentajesobrelaventasiniva" localSheetId="54">#REF!</definedName>
    <definedName name="porcentajesobrelaventasiniva" localSheetId="38">#REF!</definedName>
    <definedName name="porcentajesobrelaventasiniva" localSheetId="39">#REF!</definedName>
    <definedName name="porcentajesobrelaventasiniva" localSheetId="40">#REF!</definedName>
    <definedName name="porcentajesobrelaventasiniva" localSheetId="41">#REF!</definedName>
    <definedName name="porcentajesobrelaventasiniva" localSheetId="42">#REF!</definedName>
    <definedName name="porcentajesobrelaventasiniva" localSheetId="43">#REF!</definedName>
    <definedName name="porcentajesobrelaventasiniva" localSheetId="44">#REF!</definedName>
    <definedName name="porcentajesobrelaventasiniva" localSheetId="55">#REF!</definedName>
    <definedName name="porcentajesobrelaventasiniva" localSheetId="59">#REF!</definedName>
    <definedName name="porcentajesobrelaventasiniva" localSheetId="56">#REF!</definedName>
    <definedName name="porcentajesobrelaventasiniva" localSheetId="57">#REF!</definedName>
    <definedName name="porcentajesobrelaventasiniva" localSheetId="58">#REF!</definedName>
    <definedName name="porcentajesobrelaventasiniva" localSheetId="60">#REF!</definedName>
    <definedName name="porcentajesobrelaventasiniva" localSheetId="1">#REF!</definedName>
    <definedName name="porcentajesobrelaventasiniva">#REF!</definedName>
    <definedName name="Print_Area" localSheetId="2">'1.1'!$A$1:$H$394</definedName>
    <definedName name="Print_Area" localSheetId="3">'1.2'!$A$1:$G$125</definedName>
    <definedName name="Print_Area" localSheetId="4">'2.1'!$A$1:$H$10</definedName>
    <definedName name="Print_Area" localSheetId="5">'2.2'!$A$1:$H$11</definedName>
    <definedName name="Print_Area" localSheetId="6">'2.3'!$A$1:$H$9</definedName>
    <definedName name="Print_Area" localSheetId="7">'2.4'!$A$10:$H$18</definedName>
    <definedName name="Print_Area" localSheetId="8">'3.1'!$A$1:$G$11</definedName>
    <definedName name="Print_Area" localSheetId="9">'3.2'!$A$1:$G$12</definedName>
    <definedName name="Print_Area" localSheetId="10">'3.3'!$A$1:$G$11</definedName>
    <definedName name="Print_Area" localSheetId="11">'3.4'!$B$1:$G$11</definedName>
    <definedName name="Print_Area" localSheetId="12">'3.5'!$A$1:$G$13</definedName>
    <definedName name="Print_Area" localSheetId="13">'3.6'!$A$1:$G$8</definedName>
    <definedName name="Print_Area" localSheetId="14">'3.7'!$A$1:$G$7</definedName>
    <definedName name="Print_Area" localSheetId="15">'3.8'!$A$1:$G$11</definedName>
    <definedName name="Print_Area" localSheetId="16">'4.1.1'!$A$1:$H$10</definedName>
    <definedName name="Print_Area" localSheetId="17">'4.1.2'!$A$1:$F$10</definedName>
    <definedName name="Print_Area" localSheetId="18">'4.1.3'!$A$1:$H$10</definedName>
    <definedName name="Print_Area" localSheetId="19">'4.1.4'!$A$1:$H$10</definedName>
    <definedName name="Print_Area" localSheetId="20">'4.1.5'!$A$1:$H$10</definedName>
    <definedName name="Print_Area" localSheetId="21">'4.1.6'!$A$1:$G$10</definedName>
    <definedName name="Print_Area" localSheetId="27">'6.1'!$A$1:$E$12</definedName>
    <definedName name="Print_Area" localSheetId="28">'6.2'!$A$1:$F$11</definedName>
    <definedName name="Print_Area" localSheetId="29">'6.3'!$A$1:$F$11</definedName>
    <definedName name="Print_Area" localSheetId="30">'6.4'!$A$1:$F$13</definedName>
    <definedName name="Print_Area" localSheetId="31">'6.5'!$A$1:$F$13</definedName>
    <definedName name="Print_Area" localSheetId="32">'6.6'!$A$1:$F$11</definedName>
    <definedName name="Print_Area" localSheetId="33">'6.7'!$A$1:$F$11</definedName>
    <definedName name="Print_Area" localSheetId="34">'6.8'!$A$1:$E$13</definedName>
    <definedName name="Print_Area" localSheetId="35">'6.9'!$A$1:$E$13</definedName>
    <definedName name="Print_Area" localSheetId="36">'7.1'!$A$1:$G$2</definedName>
    <definedName name="Print_Area" localSheetId="45">'7.10'!$A$1:$G$8</definedName>
    <definedName name="Print_Area" localSheetId="46">'7.11'!$A$1:$E$8</definedName>
    <definedName name="Print_Area" localSheetId="47">'7.12'!$A$1:$E$8</definedName>
    <definedName name="Print_Area" localSheetId="48">'7.13'!$A$1:$E$8</definedName>
    <definedName name="Print_Area" localSheetId="49">'7.14'!$A$1:$E$7</definedName>
    <definedName name="Print_Area" localSheetId="50">'7.16'!$A$1:$E$8</definedName>
    <definedName name="Print_Area" localSheetId="51">'7.17'!$A$1:$F$7</definedName>
    <definedName name="Print_Area" localSheetId="52">'7.18'!$A$1:$E$8</definedName>
    <definedName name="Print_Area" localSheetId="53">'7.19'!$A$1:$E$8</definedName>
    <definedName name="Print_Area" localSheetId="37">'7.2'!$A$1:$G$9</definedName>
    <definedName name="Print_Area" localSheetId="54">'7.20'!$A$1:$D$8</definedName>
    <definedName name="Print_Area" localSheetId="38">'7.3'!$A$1:$G$10</definedName>
    <definedName name="Print_Area" localSheetId="39">'7.4'!$A$1:$G$8</definedName>
    <definedName name="Print_Area" localSheetId="40">'7.5'!$A$1:$G$9</definedName>
    <definedName name="Print_Area" localSheetId="41">'7.6'!$A$1:$F$8</definedName>
    <definedName name="Print_Area" localSheetId="42">'7.7'!$A$1:$G$9</definedName>
    <definedName name="Print_Area" localSheetId="43">'7.8'!$A$1:$G$10</definedName>
    <definedName name="Print_Area" localSheetId="44">'7.9'!$A$1:$G$7</definedName>
    <definedName name="Print_Area" localSheetId="55">'8.1'!$A$1:$G$6</definedName>
    <definedName name="Print_Area" localSheetId="59">'8.10'!$A$1:$F$7</definedName>
    <definedName name="Print_Area" localSheetId="56">'8.2'!$A$1:$G$6</definedName>
    <definedName name="Print_Area" localSheetId="57">'8.3'!$A$1:$G$7</definedName>
    <definedName name="Print_Area" localSheetId="58">'8.4'!$A$1:$G$7</definedName>
    <definedName name="Print_Area" localSheetId="60">'9'!$A$1:$F$11</definedName>
    <definedName name="Print_Area" localSheetId="0">'Coef K'!$A$1:$D$23</definedName>
    <definedName name="Print_Area" localSheetId="1">PRESUPUESTO!$A$2:$I$49</definedName>
    <definedName name="Print_Titles" localSheetId="1">PRESUPUESTO!$4:$5</definedName>
    <definedName name="RECUB" localSheetId="4">#REF!</definedName>
    <definedName name="RECUB" localSheetId="5">#REF!</definedName>
    <definedName name="RECUB" localSheetId="6">#REF!</definedName>
    <definedName name="RECUB" localSheetId="7">#REF!</definedName>
    <definedName name="RECUB" localSheetId="36">#REF!</definedName>
    <definedName name="RECUB" localSheetId="45">#REF!</definedName>
    <definedName name="RECUB" localSheetId="46">#REF!</definedName>
    <definedName name="RECUB" localSheetId="47">#REF!</definedName>
    <definedName name="RECUB" localSheetId="48">#REF!</definedName>
    <definedName name="RECUB" localSheetId="49">#REF!</definedName>
    <definedName name="RECUB" localSheetId="50">#REF!</definedName>
    <definedName name="RECUB" localSheetId="51">#REF!</definedName>
    <definedName name="RECUB" localSheetId="52">#REF!</definedName>
    <definedName name="RECUB" localSheetId="53">#REF!</definedName>
    <definedName name="RECUB" localSheetId="37">#REF!</definedName>
    <definedName name="RECUB" localSheetId="54">#REF!</definedName>
    <definedName name="RECUB" localSheetId="38">#REF!</definedName>
    <definedName name="RECUB" localSheetId="39">#REF!</definedName>
    <definedName name="RECUB" localSheetId="40">#REF!</definedName>
    <definedName name="RECUB" localSheetId="41">#REF!</definedName>
    <definedName name="RECUB" localSheetId="42">#REF!</definedName>
    <definedName name="RECUB" localSheetId="43">#REF!</definedName>
    <definedName name="RECUB" localSheetId="44">#REF!</definedName>
    <definedName name="RECUB" localSheetId="0">#REF!</definedName>
    <definedName name="RECUB">#REF!</definedName>
    <definedName name="RES">#N/A</definedName>
    <definedName name="RES_116" localSheetId="2">#REF!</definedName>
    <definedName name="RES_116" localSheetId="3">#REF!</definedName>
    <definedName name="RES_116" localSheetId="4">#REF!</definedName>
    <definedName name="RES_116" localSheetId="5">#REF!</definedName>
    <definedName name="RES_116" localSheetId="6">#REF!</definedName>
    <definedName name="RES_116" localSheetId="7">#REF!</definedName>
    <definedName name="RES_116" localSheetId="8">#REF!</definedName>
    <definedName name="RES_116" localSheetId="9">#REF!</definedName>
    <definedName name="RES_116" localSheetId="10">#REF!</definedName>
    <definedName name="RES_116" localSheetId="11">#REF!</definedName>
    <definedName name="RES_116" localSheetId="12">#REF!</definedName>
    <definedName name="RES_116" localSheetId="13">#REF!</definedName>
    <definedName name="RES_116" localSheetId="14">#REF!</definedName>
    <definedName name="RES_116" localSheetId="15">#REF!</definedName>
    <definedName name="RES_116" localSheetId="16">#REF!</definedName>
    <definedName name="RES_116" localSheetId="17">#REF!</definedName>
    <definedName name="RES_116" localSheetId="18">#REF!</definedName>
    <definedName name="RES_116" localSheetId="19">#REF!</definedName>
    <definedName name="RES_116" localSheetId="20">#REF!</definedName>
    <definedName name="RES_116" localSheetId="21">#REF!</definedName>
    <definedName name="RES_116" localSheetId="27">#REF!</definedName>
    <definedName name="RES_116" localSheetId="28">#REF!</definedName>
    <definedName name="RES_116" localSheetId="29">#REF!</definedName>
    <definedName name="RES_116" localSheetId="30">#REF!</definedName>
    <definedName name="RES_116" localSheetId="31">#REF!</definedName>
    <definedName name="RES_116" localSheetId="32">#REF!</definedName>
    <definedName name="RES_116" localSheetId="33">#REF!</definedName>
    <definedName name="RES_116" localSheetId="34">#REF!</definedName>
    <definedName name="RES_116" localSheetId="35">#REF!</definedName>
    <definedName name="RES_116" localSheetId="36">#REF!</definedName>
    <definedName name="RES_116" localSheetId="45">#REF!</definedName>
    <definedName name="RES_116" localSheetId="46">#REF!</definedName>
    <definedName name="RES_116" localSheetId="47">#REF!</definedName>
    <definedName name="RES_116" localSheetId="48">#REF!</definedName>
    <definedName name="RES_116" localSheetId="49">#REF!</definedName>
    <definedName name="RES_116" localSheetId="50">#REF!</definedName>
    <definedName name="RES_116" localSheetId="51">#REF!</definedName>
    <definedName name="RES_116" localSheetId="52">#REF!</definedName>
    <definedName name="RES_116" localSheetId="53">#REF!</definedName>
    <definedName name="RES_116" localSheetId="37">#REF!</definedName>
    <definedName name="RES_116" localSheetId="54">#REF!</definedName>
    <definedName name="RES_116" localSheetId="38">#REF!</definedName>
    <definedName name="RES_116" localSheetId="39">#REF!</definedName>
    <definedName name="RES_116" localSheetId="40">#REF!</definedName>
    <definedName name="RES_116" localSheetId="41">#REF!</definedName>
    <definedName name="RES_116" localSheetId="42">#REF!</definedName>
    <definedName name="RES_116" localSheetId="43">#REF!</definedName>
    <definedName name="RES_116" localSheetId="44">#REF!</definedName>
    <definedName name="RES_116" localSheetId="55">#REF!</definedName>
    <definedName name="RES_116" localSheetId="59">#REF!</definedName>
    <definedName name="RES_116" localSheetId="56">#REF!</definedName>
    <definedName name="RES_116" localSheetId="57">#REF!</definedName>
    <definedName name="RES_116" localSheetId="58">#REF!</definedName>
    <definedName name="RES_116" localSheetId="60">#REF!</definedName>
    <definedName name="RES_116">#REF!</definedName>
    <definedName name="RESUMEN">#N/A</definedName>
    <definedName name="RESUMEN_116" localSheetId="2">#REF!</definedName>
    <definedName name="RESUMEN_116" localSheetId="3">#REF!</definedName>
    <definedName name="RESUMEN_116" localSheetId="4">#REF!</definedName>
    <definedName name="RESUMEN_116" localSheetId="5">#REF!</definedName>
    <definedName name="RESUMEN_116" localSheetId="6">#REF!</definedName>
    <definedName name="RESUMEN_116" localSheetId="7">#REF!</definedName>
    <definedName name="RESUMEN_116" localSheetId="8">#REF!</definedName>
    <definedName name="RESUMEN_116" localSheetId="9">#REF!</definedName>
    <definedName name="RESUMEN_116" localSheetId="10">#REF!</definedName>
    <definedName name="RESUMEN_116" localSheetId="11">#REF!</definedName>
    <definedName name="RESUMEN_116" localSheetId="12">#REF!</definedName>
    <definedName name="RESUMEN_116" localSheetId="13">#REF!</definedName>
    <definedName name="RESUMEN_116" localSheetId="14">#REF!</definedName>
    <definedName name="RESUMEN_116" localSheetId="15">#REF!</definedName>
    <definedName name="RESUMEN_116" localSheetId="16">#REF!</definedName>
    <definedName name="RESUMEN_116" localSheetId="17">#REF!</definedName>
    <definedName name="RESUMEN_116" localSheetId="18">#REF!</definedName>
    <definedName name="RESUMEN_116" localSheetId="19">#REF!</definedName>
    <definedName name="RESUMEN_116" localSheetId="20">#REF!</definedName>
    <definedName name="RESUMEN_116" localSheetId="21">#REF!</definedName>
    <definedName name="RESUMEN_116" localSheetId="27">#REF!</definedName>
    <definedName name="RESUMEN_116" localSheetId="28">#REF!</definedName>
    <definedName name="RESUMEN_116" localSheetId="29">#REF!</definedName>
    <definedName name="RESUMEN_116" localSheetId="30">#REF!</definedName>
    <definedName name="RESUMEN_116" localSheetId="31">#REF!</definedName>
    <definedName name="RESUMEN_116" localSheetId="32">#REF!</definedName>
    <definedName name="RESUMEN_116" localSheetId="33">#REF!</definedName>
    <definedName name="RESUMEN_116" localSheetId="34">#REF!</definedName>
    <definedName name="RESUMEN_116" localSheetId="35">#REF!</definedName>
    <definedName name="RESUMEN_116" localSheetId="36">#REF!</definedName>
    <definedName name="RESUMEN_116" localSheetId="45">#REF!</definedName>
    <definedName name="RESUMEN_116" localSheetId="46">#REF!</definedName>
    <definedName name="RESUMEN_116" localSheetId="47">#REF!</definedName>
    <definedName name="RESUMEN_116" localSheetId="48">#REF!</definedName>
    <definedName name="RESUMEN_116" localSheetId="49">#REF!</definedName>
    <definedName name="RESUMEN_116" localSheetId="50">#REF!</definedName>
    <definedName name="RESUMEN_116" localSheetId="51">#REF!</definedName>
    <definedName name="RESUMEN_116" localSheetId="52">#REF!</definedName>
    <definedName name="RESUMEN_116" localSheetId="53">#REF!</definedName>
    <definedName name="RESUMEN_116" localSheetId="37">#REF!</definedName>
    <definedName name="RESUMEN_116" localSheetId="54">#REF!</definedName>
    <definedName name="RESUMEN_116" localSheetId="38">#REF!</definedName>
    <definedName name="RESUMEN_116" localSheetId="39">#REF!</definedName>
    <definedName name="RESUMEN_116" localSheetId="40">#REF!</definedName>
    <definedName name="RESUMEN_116" localSheetId="41">#REF!</definedName>
    <definedName name="RESUMEN_116" localSheetId="42">#REF!</definedName>
    <definedName name="RESUMEN_116" localSheetId="43">#REF!</definedName>
    <definedName name="RESUMEN_116" localSheetId="44">#REF!</definedName>
    <definedName name="RESUMEN_116" localSheetId="55">#REF!</definedName>
    <definedName name="RESUMEN_116" localSheetId="59">#REF!</definedName>
    <definedName name="RESUMEN_116" localSheetId="56">#REF!</definedName>
    <definedName name="RESUMEN_116" localSheetId="57">#REF!</definedName>
    <definedName name="RESUMEN_116" localSheetId="58">#REF!</definedName>
    <definedName name="RESUMEN_116" localSheetId="60">#REF!</definedName>
    <definedName name="RESUMEN_116">#REF!</definedName>
    <definedName name="SEPREP" localSheetId="36">#REF!</definedName>
    <definedName name="SEPREP" localSheetId="45">#REF!</definedName>
    <definedName name="SEPREP" localSheetId="46">#REF!</definedName>
    <definedName name="SEPREP" localSheetId="47">#REF!</definedName>
    <definedName name="SEPREP" localSheetId="48">#REF!</definedName>
    <definedName name="SEPREP" localSheetId="49">#REF!</definedName>
    <definedName name="SEPREP" localSheetId="50">#REF!</definedName>
    <definedName name="SEPREP" localSheetId="51">#REF!</definedName>
    <definedName name="SEPREP" localSheetId="52">#REF!</definedName>
    <definedName name="SEPREP" localSheetId="53">#REF!</definedName>
    <definedName name="SEPREP" localSheetId="37">#REF!</definedName>
    <definedName name="SEPREP" localSheetId="54">#REF!</definedName>
    <definedName name="SEPREP" localSheetId="38">#REF!</definedName>
    <definedName name="SEPREP" localSheetId="39">#REF!</definedName>
    <definedName name="SEPREP" localSheetId="40">#REF!</definedName>
    <definedName name="SEPREP" localSheetId="41">#REF!</definedName>
    <definedName name="SEPREP" localSheetId="42">#REF!</definedName>
    <definedName name="SEPREP" localSheetId="43">#REF!</definedName>
    <definedName name="SEPREP" localSheetId="44">#REF!</definedName>
    <definedName name="SEPREP">#REF!</definedName>
    <definedName name="SEPRIN" localSheetId="36">#REF!</definedName>
    <definedName name="SEPRIN" localSheetId="45">#REF!</definedName>
    <definedName name="SEPRIN" localSheetId="46">#REF!</definedName>
    <definedName name="SEPRIN" localSheetId="47">#REF!</definedName>
    <definedName name="SEPRIN" localSheetId="48">#REF!</definedName>
    <definedName name="SEPRIN" localSheetId="49">#REF!</definedName>
    <definedName name="SEPRIN" localSheetId="50">#REF!</definedName>
    <definedName name="SEPRIN" localSheetId="51">#REF!</definedName>
    <definedName name="SEPRIN" localSheetId="52">#REF!</definedName>
    <definedName name="SEPRIN" localSheetId="53">#REF!</definedName>
    <definedName name="SEPRIN" localSheetId="37">#REF!</definedName>
    <definedName name="SEPRIN" localSheetId="54">#REF!</definedName>
    <definedName name="SEPRIN" localSheetId="38">#REF!</definedName>
    <definedName name="SEPRIN" localSheetId="39">#REF!</definedName>
    <definedName name="SEPRIN" localSheetId="40">#REF!</definedName>
    <definedName name="SEPRIN" localSheetId="41">#REF!</definedName>
    <definedName name="SEPRIN" localSheetId="42">#REF!</definedName>
    <definedName name="SEPRIN" localSheetId="43">#REF!</definedName>
    <definedName name="SEPRIN" localSheetId="44">#REF!</definedName>
    <definedName name="SEPRIN">#REF!</definedName>
    <definedName name="T" localSheetId="36">#REF!</definedName>
    <definedName name="T" localSheetId="45">#REF!</definedName>
    <definedName name="T" localSheetId="46">#REF!</definedName>
    <definedName name="T" localSheetId="47">#REF!</definedName>
    <definedName name="T" localSheetId="48">#REF!</definedName>
    <definedName name="T" localSheetId="49">#REF!</definedName>
    <definedName name="T" localSheetId="50">#REF!</definedName>
    <definedName name="T" localSheetId="51">#REF!</definedName>
    <definedName name="T" localSheetId="52">#REF!</definedName>
    <definedName name="T" localSheetId="53">#REF!</definedName>
    <definedName name="T" localSheetId="37">#REF!</definedName>
    <definedName name="T" localSheetId="54">#REF!</definedName>
    <definedName name="T" localSheetId="38">#REF!</definedName>
    <definedName name="T" localSheetId="39">#REF!</definedName>
    <definedName name="T" localSheetId="40">#REF!</definedName>
    <definedName name="T" localSheetId="41">#REF!</definedName>
    <definedName name="T" localSheetId="42">#REF!</definedName>
    <definedName name="T" localSheetId="43">#REF!</definedName>
    <definedName name="T" localSheetId="44">#REF!</definedName>
    <definedName name="T">#REF!</definedName>
    <definedName name="_xlnm.Print_Titles" localSheetId="1">PRESUPUESTO!$4:$5</definedName>
    <definedName name="TOTFE" localSheetId="4">#REF!</definedName>
    <definedName name="TOTFE" localSheetId="5">#REF!</definedName>
    <definedName name="TOTFE" localSheetId="6">#REF!</definedName>
    <definedName name="TOTFE" localSheetId="7">#REF!</definedName>
    <definedName name="TOTFE" localSheetId="36">#REF!</definedName>
    <definedName name="TOTFE" localSheetId="45">#REF!</definedName>
    <definedName name="TOTFE" localSheetId="46">#REF!</definedName>
    <definedName name="TOTFE" localSheetId="47">#REF!</definedName>
    <definedName name="TOTFE" localSheetId="48">#REF!</definedName>
    <definedName name="TOTFE" localSheetId="49">#REF!</definedName>
    <definedName name="TOTFE" localSheetId="50">#REF!</definedName>
    <definedName name="TOTFE" localSheetId="51">#REF!</definedName>
    <definedName name="TOTFE" localSheetId="52">#REF!</definedName>
    <definedName name="TOTFE" localSheetId="53">#REF!</definedName>
    <definedName name="TOTFE" localSheetId="37">#REF!</definedName>
    <definedName name="TOTFE" localSheetId="54">#REF!</definedName>
    <definedName name="TOTFE" localSheetId="38">#REF!</definedName>
    <definedName name="TOTFE" localSheetId="39">#REF!</definedName>
    <definedName name="TOTFE" localSheetId="40">#REF!</definedName>
    <definedName name="TOTFE" localSheetId="41">#REF!</definedName>
    <definedName name="TOTFE" localSheetId="42">#REF!</definedName>
    <definedName name="TOTFE" localSheetId="43">#REF!</definedName>
    <definedName name="TOTFE" localSheetId="44">#REF!</definedName>
    <definedName name="TOTFE" localSheetId="0">#REF!</definedName>
    <definedName name="TOTFE">#REF!</definedName>
    <definedName name="W" localSheetId="36">#REF!</definedName>
    <definedName name="W" localSheetId="45">#REF!</definedName>
    <definedName name="W" localSheetId="46">#REF!</definedName>
    <definedName name="W" localSheetId="47">#REF!</definedName>
    <definedName name="W" localSheetId="48">#REF!</definedName>
    <definedName name="W" localSheetId="49">#REF!</definedName>
    <definedName name="W" localSheetId="50">#REF!</definedName>
    <definedName name="W" localSheetId="51">#REF!</definedName>
    <definedName name="W" localSheetId="52">#REF!</definedName>
    <definedName name="W" localSheetId="53">#REF!</definedName>
    <definedName name="W" localSheetId="37">#REF!</definedName>
    <definedName name="W" localSheetId="54">#REF!</definedName>
    <definedName name="W" localSheetId="38">#REF!</definedName>
    <definedName name="W" localSheetId="39">#REF!</definedName>
    <definedName name="W" localSheetId="40">#REF!</definedName>
    <definedName name="W" localSheetId="41">#REF!</definedName>
    <definedName name="W" localSheetId="42">#REF!</definedName>
    <definedName name="W" localSheetId="43">#REF!</definedName>
    <definedName name="W" localSheetId="44">#REF!</definedName>
    <definedName name="W" localSheetId="0">#REF!</definedName>
    <definedName name="W">#REF!</definedName>
    <definedName name="W1W" localSheetId="36">#REF!</definedName>
    <definedName name="W1W" localSheetId="45">#REF!</definedName>
    <definedName name="W1W" localSheetId="46">#REF!</definedName>
    <definedName name="W1W" localSheetId="47">#REF!</definedName>
    <definedName name="W1W" localSheetId="48">#REF!</definedName>
    <definedName name="W1W" localSheetId="49">#REF!</definedName>
    <definedName name="W1W" localSheetId="50">#REF!</definedName>
    <definedName name="W1W" localSheetId="51">#REF!</definedName>
    <definedName name="W1W" localSheetId="52">#REF!</definedName>
    <definedName name="W1W" localSheetId="53">#REF!</definedName>
    <definedName name="W1W" localSheetId="37">#REF!</definedName>
    <definedName name="W1W" localSheetId="54">#REF!</definedName>
    <definedName name="W1W" localSheetId="38">#REF!</definedName>
    <definedName name="W1W" localSheetId="39">#REF!</definedName>
    <definedName name="W1W" localSheetId="40">#REF!</definedName>
    <definedName name="W1W" localSheetId="41">#REF!</definedName>
    <definedName name="W1W" localSheetId="42">#REF!</definedName>
    <definedName name="W1W" localSheetId="43">#REF!</definedName>
    <definedName name="W1W" localSheetId="44">#REF!</definedName>
    <definedName name="W1W" localSheetId="0">#REF!</definedName>
    <definedName name="W1W">#REF!</definedName>
    <definedName name="W2W" localSheetId="36">#REF!</definedName>
    <definedName name="W2W" localSheetId="45">#REF!</definedName>
    <definedName name="W2W" localSheetId="46">#REF!</definedName>
    <definedName name="W2W" localSheetId="47">#REF!</definedName>
    <definedName name="W2W" localSheetId="48">#REF!</definedName>
    <definedName name="W2W" localSheetId="49">#REF!</definedName>
    <definedName name="W2W" localSheetId="50">#REF!</definedName>
    <definedName name="W2W" localSheetId="51">#REF!</definedName>
    <definedName name="W2W" localSheetId="52">#REF!</definedName>
    <definedName name="W2W" localSheetId="53">#REF!</definedName>
    <definedName name="W2W" localSheetId="37">#REF!</definedName>
    <definedName name="W2W" localSheetId="54">#REF!</definedName>
    <definedName name="W2W" localSheetId="38">#REF!</definedName>
    <definedName name="W2W" localSheetId="39">#REF!</definedName>
    <definedName name="W2W" localSheetId="40">#REF!</definedName>
    <definedName name="W2W" localSheetId="41">#REF!</definedName>
    <definedName name="W2W" localSheetId="42">#REF!</definedName>
    <definedName name="W2W" localSheetId="43">#REF!</definedName>
    <definedName name="W2W" localSheetId="44">#REF!</definedName>
    <definedName name="W2W">#REF!</definedName>
    <definedName name="WPRIMA" localSheetId="36">#REF!</definedName>
    <definedName name="WPRIMA" localSheetId="45">#REF!</definedName>
    <definedName name="WPRIMA" localSheetId="46">#REF!</definedName>
    <definedName name="WPRIMA" localSheetId="47">#REF!</definedName>
    <definedName name="WPRIMA" localSheetId="48">#REF!</definedName>
    <definedName name="WPRIMA" localSheetId="49">#REF!</definedName>
    <definedName name="WPRIMA" localSheetId="50">#REF!</definedName>
    <definedName name="WPRIMA" localSheetId="51">#REF!</definedName>
    <definedName name="WPRIMA" localSheetId="52">#REF!</definedName>
    <definedName name="WPRIMA" localSheetId="53">#REF!</definedName>
    <definedName name="WPRIMA" localSheetId="37">#REF!</definedName>
    <definedName name="WPRIMA" localSheetId="54">#REF!</definedName>
    <definedName name="WPRIMA" localSheetId="38">#REF!</definedName>
    <definedName name="WPRIMA" localSheetId="39">#REF!</definedName>
    <definedName name="WPRIMA" localSheetId="40">#REF!</definedName>
    <definedName name="WPRIMA" localSheetId="41">#REF!</definedName>
    <definedName name="WPRIMA" localSheetId="42">#REF!</definedName>
    <definedName name="WPRIMA" localSheetId="43">#REF!</definedName>
    <definedName name="WPRIMA" localSheetId="44">#REF!</definedName>
    <definedName name="WPRIMA">#REF!</definedName>
  </definedNames>
  <calcPr calcId="145621"/>
</workbook>
</file>

<file path=xl/calcChain.xml><?xml version="1.0" encoding="utf-8"?>
<calcChain xmlns="http://schemas.openxmlformats.org/spreadsheetml/2006/main">
  <c r="B1090" i="269" l="1"/>
  <c r="B1" i="271" l="1"/>
  <c r="A1" i="271"/>
  <c r="D1087" i="269" l="1"/>
  <c r="E1087" i="269"/>
  <c r="E1088" i="269" s="1"/>
  <c r="F1090" i="269" s="1"/>
  <c r="C1087" i="269"/>
  <c r="G1082" i="269"/>
  <c r="G1078" i="269"/>
  <c r="G1074" i="269"/>
  <c r="G1070" i="269"/>
  <c r="G1066" i="269"/>
  <c r="C1059" i="269"/>
  <c r="C1060" i="269"/>
  <c r="G1062" i="269" s="1"/>
  <c r="C1058" i="269"/>
  <c r="C1050" i="269"/>
  <c r="D1050" i="269"/>
  <c r="D1051" i="269" s="1"/>
  <c r="G1053" i="269" s="1"/>
  <c r="B1050" i="269"/>
  <c r="C1042" i="269"/>
  <c r="C1043" i="269" s="1"/>
  <c r="G1045" i="269" s="1"/>
  <c r="C1034" i="269"/>
  <c r="C1035" i="269" s="1"/>
  <c r="G1037" i="269" s="1"/>
  <c r="L9" i="10" l="1"/>
  <c r="L50" i="10"/>
  <c r="L54" i="10"/>
  <c r="L64" i="10"/>
  <c r="L85" i="10"/>
  <c r="G95" i="10" l="1"/>
  <c r="G89" i="10"/>
  <c r="G88" i="10"/>
  <c r="G87" i="10"/>
  <c r="G86" i="10"/>
  <c r="B10" i="293"/>
  <c r="C6" i="293"/>
  <c r="E6" i="293" s="1"/>
  <c r="E7" i="293" s="1"/>
  <c r="F10" i="293" s="1"/>
  <c r="D7" i="292"/>
  <c r="G10" i="292" s="1"/>
  <c r="B10" i="292"/>
  <c r="D6" i="291"/>
  <c r="D7" i="291" s="1"/>
  <c r="G10" i="291" s="1"/>
  <c r="B10" i="291"/>
  <c r="D6" i="290"/>
  <c r="G9" i="290" s="1"/>
  <c r="B9" i="290"/>
  <c r="B9" i="289"/>
  <c r="D6" i="289"/>
  <c r="G9" i="289" s="1"/>
  <c r="K87" i="10" l="1"/>
  <c r="L87" i="10" s="1"/>
  <c r="K88" i="10"/>
  <c r="L88" i="10" s="1"/>
  <c r="K89" i="10"/>
  <c r="L89" i="10"/>
  <c r="K90" i="10"/>
  <c r="L90" i="10"/>
  <c r="K91" i="10"/>
  <c r="L91" i="10"/>
  <c r="K92" i="10"/>
  <c r="L92" i="10" s="1"/>
  <c r="K93" i="10"/>
  <c r="L93" i="10"/>
  <c r="K94" i="10"/>
  <c r="L94" i="10"/>
  <c r="K95" i="10"/>
  <c r="L95" i="10"/>
  <c r="C7" i="269" l="1"/>
  <c r="D7" i="269"/>
  <c r="E7" i="269"/>
  <c r="B7" i="269"/>
  <c r="E142" i="269"/>
  <c r="E141" i="269"/>
  <c r="E140" i="269"/>
  <c r="D133" i="269"/>
  <c r="E133" i="269" s="1"/>
  <c r="D132" i="269"/>
  <c r="E132" i="269" s="1"/>
  <c r="D131" i="269"/>
  <c r="E131" i="269" s="1"/>
  <c r="D130" i="269"/>
  <c r="E130" i="269" s="1"/>
  <c r="D129" i="269"/>
  <c r="E129" i="269" s="1"/>
  <c r="D128" i="269"/>
  <c r="E128" i="269" s="1"/>
  <c r="D127" i="269"/>
  <c r="E127" i="269" s="1"/>
  <c r="D126" i="269"/>
  <c r="E126" i="269" s="1"/>
  <c r="D125" i="269"/>
  <c r="E125" i="269" s="1"/>
  <c r="D124" i="269"/>
  <c r="E124" i="269" s="1"/>
  <c r="D123" i="269"/>
  <c r="E123" i="269" s="1"/>
  <c r="D122" i="269"/>
  <c r="E122" i="269" s="1"/>
  <c r="D121" i="269"/>
  <c r="E121" i="269" s="1"/>
  <c r="D120" i="269"/>
  <c r="E120" i="269" s="1"/>
  <c r="C118" i="269"/>
  <c r="D119" i="269" s="1"/>
  <c r="E119" i="269" s="1"/>
  <c r="C117" i="269"/>
  <c r="C115" i="269"/>
  <c r="D115" i="269" s="1"/>
  <c r="E115" i="269" s="1"/>
  <c r="D114" i="269"/>
  <c r="E114" i="269" s="1"/>
  <c r="D113" i="269"/>
  <c r="E113" i="269" s="1"/>
  <c r="D112" i="269"/>
  <c r="E112" i="269" s="1"/>
  <c r="D111" i="269"/>
  <c r="E111" i="269" s="1"/>
  <c r="D110" i="269"/>
  <c r="E110" i="269" s="1"/>
  <c r="D109" i="269"/>
  <c r="E109" i="269" s="1"/>
  <c r="D108" i="269"/>
  <c r="E108" i="269" s="1"/>
  <c r="D107" i="269"/>
  <c r="E107" i="269" s="1"/>
  <c r="D106" i="269"/>
  <c r="E106" i="269" s="1"/>
  <c r="D105" i="269"/>
  <c r="E105" i="269" s="1"/>
  <c r="D104" i="269"/>
  <c r="E104" i="269" s="1"/>
  <c r="D103" i="269"/>
  <c r="E103" i="269" s="1"/>
  <c r="D102" i="269"/>
  <c r="E102" i="269" s="1"/>
  <c r="D101" i="269"/>
  <c r="E101" i="269" s="1"/>
  <c r="D100" i="269"/>
  <c r="E100" i="269" s="1"/>
  <c r="D99" i="269"/>
  <c r="E99" i="269" s="1"/>
  <c r="D98" i="269"/>
  <c r="E98" i="269" s="1"/>
  <c r="D97" i="269"/>
  <c r="E97" i="269" s="1"/>
  <c r="D96" i="269"/>
  <c r="E96" i="269" s="1"/>
  <c r="D95" i="269"/>
  <c r="E95" i="269" s="1"/>
  <c r="D94" i="269"/>
  <c r="E94" i="269" s="1"/>
  <c r="D93" i="269"/>
  <c r="E93" i="269" s="1"/>
  <c r="D92" i="269"/>
  <c r="E92" i="269" s="1"/>
  <c r="D89" i="269"/>
  <c r="E89" i="269" s="1"/>
  <c r="D88" i="269"/>
  <c r="E88" i="269" s="1"/>
  <c r="D87" i="269"/>
  <c r="E87" i="269" s="1"/>
  <c r="D86" i="269"/>
  <c r="E86" i="269" s="1"/>
  <c r="D85" i="269"/>
  <c r="E85" i="269" s="1"/>
  <c r="D84" i="269"/>
  <c r="E84" i="269" s="1"/>
  <c r="D83" i="269"/>
  <c r="E83" i="269" s="1"/>
  <c r="C81" i="269"/>
  <c r="D82" i="269" s="1"/>
  <c r="E82" i="269" s="1"/>
  <c r="C79" i="269"/>
  <c r="D79" i="269" s="1"/>
  <c r="E79" i="269" s="1"/>
  <c r="D78" i="269"/>
  <c r="E78" i="269" s="1"/>
  <c r="D77" i="269"/>
  <c r="E77" i="269" s="1"/>
  <c r="D76" i="269"/>
  <c r="E76" i="269" s="1"/>
  <c r="D75" i="269"/>
  <c r="E75" i="269" s="1"/>
  <c r="D74" i="269"/>
  <c r="E74" i="269" s="1"/>
  <c r="D73" i="269"/>
  <c r="E73" i="269" s="1"/>
  <c r="D72" i="269"/>
  <c r="E72" i="269" s="1"/>
  <c r="D71" i="269"/>
  <c r="E71" i="269" s="1"/>
  <c r="D70" i="269"/>
  <c r="E70" i="269" s="1"/>
  <c r="D69" i="269"/>
  <c r="E69" i="269" s="1"/>
  <c r="D68" i="269"/>
  <c r="E68" i="269" s="1"/>
  <c r="D67" i="269"/>
  <c r="E67" i="269" s="1"/>
  <c r="D66" i="269"/>
  <c r="E66" i="269" s="1"/>
  <c r="D65" i="269"/>
  <c r="E65" i="269" s="1"/>
  <c r="D64" i="269"/>
  <c r="E64" i="269" s="1"/>
  <c r="D63" i="269"/>
  <c r="E63" i="269" s="1"/>
  <c r="D62" i="269"/>
  <c r="E62" i="269" s="1"/>
  <c r="D61" i="269"/>
  <c r="E61" i="269" s="1"/>
  <c r="D60" i="269"/>
  <c r="E60" i="269" s="1"/>
  <c r="D59" i="269"/>
  <c r="E59" i="269" s="1"/>
  <c r="D58" i="269"/>
  <c r="E58" i="269" s="1"/>
  <c r="D57" i="269"/>
  <c r="E57" i="269" s="1"/>
  <c r="D56" i="269"/>
  <c r="E56" i="269" s="1"/>
  <c r="D55" i="269"/>
  <c r="E55" i="269" s="1"/>
  <c r="D54" i="269"/>
  <c r="E54" i="269" s="1"/>
  <c r="D53" i="269"/>
  <c r="E53" i="269" s="1"/>
  <c r="D52" i="269"/>
  <c r="E52" i="269" s="1"/>
  <c r="D51" i="269"/>
  <c r="E51" i="269" s="1"/>
  <c r="D50" i="269"/>
  <c r="E50" i="269" s="1"/>
  <c r="D49" i="269"/>
  <c r="E49" i="269" s="1"/>
  <c r="D48" i="269"/>
  <c r="E48" i="269" s="1"/>
  <c r="D47" i="269"/>
  <c r="E47" i="269" s="1"/>
  <c r="D46" i="269"/>
  <c r="E46" i="269" s="1"/>
  <c r="D45" i="269"/>
  <c r="E45" i="269" s="1"/>
  <c r="D44" i="269"/>
  <c r="E44" i="269" s="1"/>
  <c r="D43" i="269"/>
  <c r="E43" i="269" s="1"/>
  <c r="D42" i="269"/>
  <c r="E42" i="269" s="1"/>
  <c r="D41" i="269"/>
  <c r="E41" i="269" s="1"/>
  <c r="D40" i="269"/>
  <c r="E40" i="269" s="1"/>
  <c r="D39" i="269"/>
  <c r="E39" i="269" s="1"/>
  <c r="D38" i="269"/>
  <c r="E38" i="269" s="1"/>
  <c r="D37" i="269"/>
  <c r="E37" i="269" s="1"/>
  <c r="D36" i="269"/>
  <c r="E36" i="269" s="1"/>
  <c r="D35" i="269"/>
  <c r="E35" i="269" s="1"/>
  <c r="D34" i="269"/>
  <c r="E34" i="269" s="1"/>
  <c r="D33" i="269"/>
  <c r="E33" i="269" s="1"/>
  <c r="D32" i="269"/>
  <c r="E32" i="269" s="1"/>
  <c r="D31" i="269"/>
  <c r="E31" i="269" s="1"/>
  <c r="D30" i="269"/>
  <c r="E30" i="269" s="1"/>
  <c r="D29" i="269"/>
  <c r="E29" i="269" s="1"/>
  <c r="D28" i="269"/>
  <c r="E28" i="269" s="1"/>
  <c r="D27" i="269"/>
  <c r="E27" i="269" s="1"/>
  <c r="D26" i="269"/>
  <c r="E26" i="269" s="1"/>
  <c r="D25" i="269"/>
  <c r="E25" i="269" s="1"/>
  <c r="D24" i="269"/>
  <c r="E24" i="269" s="1"/>
  <c r="D23" i="269"/>
  <c r="E23" i="269" s="1"/>
  <c r="D22" i="269"/>
  <c r="E22" i="269" s="1"/>
  <c r="D21" i="269"/>
  <c r="E21" i="269" s="1"/>
  <c r="D20" i="269"/>
  <c r="E20" i="269" s="1"/>
  <c r="D19" i="269"/>
  <c r="E19" i="269" s="1"/>
  <c r="E143" i="269" l="1"/>
  <c r="D118" i="269"/>
  <c r="E118" i="269" s="1"/>
  <c r="E135" i="269"/>
  <c r="E145" i="269" s="1"/>
  <c r="G84" i="10"/>
  <c r="G83" i="10"/>
  <c r="G82" i="10"/>
  <c r="I82" i="10" s="1"/>
  <c r="G81" i="10"/>
  <c r="I81" i="10" s="1"/>
  <c r="G80" i="10"/>
  <c r="I80" i="10" s="1"/>
  <c r="G78" i="10"/>
  <c r="I78" i="10" s="1"/>
  <c r="G77" i="10"/>
  <c r="I77" i="10" s="1"/>
  <c r="G76" i="10"/>
  <c r="I76" i="10" s="1"/>
  <c r="G75" i="10"/>
  <c r="I75" i="10" s="1"/>
  <c r="G74" i="10"/>
  <c r="I74" i="10" s="1"/>
  <c r="G73" i="10"/>
  <c r="I73" i="10" s="1"/>
  <c r="G72" i="10"/>
  <c r="I72" i="10" s="1"/>
  <c r="G71" i="10"/>
  <c r="I71" i="10" s="1"/>
  <c r="G70" i="10"/>
  <c r="I70" i="10" s="1"/>
  <c r="G69" i="10"/>
  <c r="I69" i="10" s="1"/>
  <c r="G68" i="10"/>
  <c r="I68" i="10" s="1"/>
  <c r="G67" i="10"/>
  <c r="I67" i="10" s="1"/>
  <c r="G66" i="10"/>
  <c r="I66" i="10" s="1"/>
  <c r="G65" i="10"/>
  <c r="I65" i="10" s="1"/>
  <c r="I84" i="10"/>
  <c r="I83" i="10"/>
  <c r="I79" i="10"/>
  <c r="K8" i="271"/>
  <c r="L8" i="271" s="1"/>
  <c r="G8" i="271"/>
  <c r="F8" i="271"/>
  <c r="H8" i="271" s="1"/>
  <c r="B11" i="271"/>
  <c r="L9" i="271" l="1"/>
  <c r="K11" i="271"/>
  <c r="C105" i="144"/>
  <c r="C104" i="144"/>
  <c r="C102" i="144"/>
  <c r="C70" i="144"/>
  <c r="C68" i="144"/>
  <c r="E129" i="144"/>
  <c r="E127" i="144"/>
  <c r="E128" i="144" l="1"/>
  <c r="C230" i="269"/>
  <c r="D230" i="269"/>
  <c r="E230" i="269"/>
  <c r="E231" i="269" s="1"/>
  <c r="F233" i="269" s="1"/>
  <c r="B230" i="269"/>
  <c r="C220" i="269"/>
  <c r="D220" i="269"/>
  <c r="E220" i="269"/>
  <c r="B220" i="269"/>
  <c r="C210" i="269"/>
  <c r="D210" i="269"/>
  <c r="E210" i="269"/>
  <c r="B210" i="269"/>
  <c r="C200" i="269"/>
  <c r="D200" i="269"/>
  <c r="E200" i="269"/>
  <c r="B200" i="269"/>
  <c r="C188" i="269"/>
  <c r="D188" i="269"/>
  <c r="E188" i="269"/>
  <c r="B188" i="269"/>
  <c r="C178" i="269"/>
  <c r="D178" i="269"/>
  <c r="E178" i="269"/>
  <c r="B178" i="269"/>
  <c r="C168" i="269"/>
  <c r="D168" i="269"/>
  <c r="E168" i="269"/>
  <c r="B168" i="269"/>
  <c r="C156" i="269"/>
  <c r="D156" i="269"/>
  <c r="E156" i="269"/>
  <c r="B156" i="269"/>
  <c r="G233" i="269"/>
  <c r="B226" i="269"/>
  <c r="B233" i="269" s="1"/>
  <c r="A226" i="269"/>
  <c r="B216" i="269"/>
  <c r="A216" i="269"/>
  <c r="B206" i="269"/>
  <c r="A206" i="269"/>
  <c r="B196" i="269"/>
  <c r="A196" i="269"/>
  <c r="D106" i="144" l="1"/>
  <c r="E106" i="144" s="1"/>
  <c r="D107" i="144"/>
  <c r="E107" i="144" s="1"/>
  <c r="D108" i="144"/>
  <c r="E108" i="144" s="1"/>
  <c r="D109" i="144"/>
  <c r="E109" i="144" s="1"/>
  <c r="D110" i="144"/>
  <c r="E110" i="144" s="1"/>
  <c r="D111" i="144"/>
  <c r="E111" i="144" s="1"/>
  <c r="D112" i="144"/>
  <c r="E112" i="144" s="1"/>
  <c r="D113" i="144"/>
  <c r="E113" i="144" s="1"/>
  <c r="D114" i="144"/>
  <c r="E114" i="144" s="1"/>
  <c r="D115" i="144"/>
  <c r="E115" i="144" s="1"/>
  <c r="D116" i="144"/>
  <c r="E116" i="144" s="1"/>
  <c r="D117" i="144"/>
  <c r="E117" i="144" s="1"/>
  <c r="D118" i="144"/>
  <c r="E118" i="144" s="1"/>
  <c r="D119" i="144"/>
  <c r="E119" i="144" s="1"/>
  <c r="D120" i="144"/>
  <c r="E120" i="144" s="1"/>
  <c r="E74" i="144"/>
  <c r="E80" i="144"/>
  <c r="D72" i="144"/>
  <c r="E72" i="144" s="1"/>
  <c r="D73" i="144"/>
  <c r="E73" i="144" s="1"/>
  <c r="D74" i="144"/>
  <c r="D75" i="144"/>
  <c r="E75" i="144" s="1"/>
  <c r="D76" i="144"/>
  <c r="E76" i="144" s="1"/>
  <c r="D77" i="144"/>
  <c r="E77" i="144" s="1"/>
  <c r="D78" i="144"/>
  <c r="E78" i="144" s="1"/>
  <c r="D79" i="144"/>
  <c r="E79" i="144" s="1"/>
  <c r="D80" i="144"/>
  <c r="D81" i="144"/>
  <c r="E81" i="144" s="1"/>
  <c r="D82" i="144"/>
  <c r="E82" i="144" s="1"/>
  <c r="D83" i="144"/>
  <c r="E83" i="144" s="1"/>
  <c r="D84" i="144"/>
  <c r="E84" i="144" s="1"/>
  <c r="D85" i="144"/>
  <c r="E85" i="144" s="1"/>
  <c r="D86" i="144"/>
  <c r="E86" i="144" s="1"/>
  <c r="D87" i="144"/>
  <c r="E87" i="144" s="1"/>
  <c r="D88" i="144"/>
  <c r="E88" i="144" s="1"/>
  <c r="D89" i="144"/>
  <c r="E89" i="144" s="1"/>
  <c r="D90" i="144"/>
  <c r="E90" i="144" s="1"/>
  <c r="D91" i="144"/>
  <c r="E91" i="144" s="1"/>
  <c r="D92" i="144"/>
  <c r="E92" i="144" s="1"/>
  <c r="D93" i="144"/>
  <c r="E93" i="144" s="1"/>
  <c r="D94" i="144"/>
  <c r="E94" i="144" s="1"/>
  <c r="D95" i="144"/>
  <c r="E95" i="144" s="1"/>
  <c r="D96" i="144"/>
  <c r="E96" i="144" s="1"/>
  <c r="D97" i="144"/>
  <c r="E97" i="144" s="1"/>
  <c r="D98" i="144"/>
  <c r="E98" i="144" s="1"/>
  <c r="D99" i="144"/>
  <c r="E99" i="144" s="1"/>
  <c r="D100" i="144"/>
  <c r="E100" i="144" s="1"/>
  <c r="D101" i="144"/>
  <c r="E101" i="144" s="1"/>
  <c r="D102" i="144"/>
  <c r="E102" i="144" s="1"/>
  <c r="D9" i="144"/>
  <c r="E9" i="144" s="1"/>
  <c r="D10" i="144"/>
  <c r="E10" i="144" s="1"/>
  <c r="D11" i="144"/>
  <c r="E11" i="144" s="1"/>
  <c r="D12" i="144"/>
  <c r="E12" i="144" s="1"/>
  <c r="D13" i="144"/>
  <c r="E13" i="144" s="1"/>
  <c r="D14" i="144"/>
  <c r="E14" i="144" s="1"/>
  <c r="D15" i="144"/>
  <c r="E15" i="144" s="1"/>
  <c r="D16" i="144"/>
  <c r="E16" i="144" s="1"/>
  <c r="D17" i="144"/>
  <c r="E17" i="144" s="1"/>
  <c r="D18" i="144"/>
  <c r="E18" i="144" s="1"/>
  <c r="D19" i="144"/>
  <c r="E19" i="144" s="1"/>
  <c r="D20" i="144"/>
  <c r="E20" i="144" s="1"/>
  <c r="D21" i="144"/>
  <c r="E21" i="144" s="1"/>
  <c r="D22" i="144"/>
  <c r="E22" i="144" s="1"/>
  <c r="D23" i="144"/>
  <c r="E23" i="144" s="1"/>
  <c r="D24" i="144"/>
  <c r="E24" i="144" s="1"/>
  <c r="D25" i="144"/>
  <c r="E25" i="144" s="1"/>
  <c r="D26" i="144"/>
  <c r="E26" i="144" s="1"/>
  <c r="D27" i="144"/>
  <c r="E27" i="144" s="1"/>
  <c r="D28" i="144"/>
  <c r="E28" i="144" s="1"/>
  <c r="D29" i="144"/>
  <c r="E29" i="144" s="1"/>
  <c r="D30" i="144"/>
  <c r="E30" i="144" s="1"/>
  <c r="D31" i="144"/>
  <c r="E31" i="144" s="1"/>
  <c r="D32" i="144"/>
  <c r="E32" i="144" s="1"/>
  <c r="D33" i="144"/>
  <c r="E33" i="144" s="1"/>
  <c r="D34" i="144"/>
  <c r="E34" i="144" s="1"/>
  <c r="D35" i="144"/>
  <c r="E35" i="144" s="1"/>
  <c r="D36" i="144"/>
  <c r="E36" i="144" s="1"/>
  <c r="D37" i="144"/>
  <c r="E37" i="144" s="1"/>
  <c r="D38" i="144"/>
  <c r="E38" i="144" s="1"/>
  <c r="D39" i="144"/>
  <c r="E39" i="144" s="1"/>
  <c r="D40" i="144"/>
  <c r="E40" i="144" s="1"/>
  <c r="D41" i="144"/>
  <c r="E41" i="144" s="1"/>
  <c r="D42" i="144"/>
  <c r="E42" i="144" s="1"/>
  <c r="D43" i="144"/>
  <c r="E43" i="144" s="1"/>
  <c r="D44" i="144"/>
  <c r="E44" i="144" s="1"/>
  <c r="D45" i="144"/>
  <c r="E45" i="144" s="1"/>
  <c r="D46" i="144"/>
  <c r="E46" i="144" s="1"/>
  <c r="D47" i="144"/>
  <c r="E47" i="144" s="1"/>
  <c r="D48" i="144"/>
  <c r="E48" i="144" s="1"/>
  <c r="D49" i="144"/>
  <c r="E49" i="144" s="1"/>
  <c r="D50" i="144"/>
  <c r="E50" i="144" s="1"/>
  <c r="D51" i="144"/>
  <c r="E51" i="144" s="1"/>
  <c r="D52" i="144"/>
  <c r="E52" i="144" s="1"/>
  <c r="D53" i="144"/>
  <c r="E53" i="144" s="1"/>
  <c r="D54" i="144"/>
  <c r="E54" i="144" s="1"/>
  <c r="D55" i="144"/>
  <c r="E55" i="144" s="1"/>
  <c r="D56" i="144"/>
  <c r="E56" i="144" s="1"/>
  <c r="D57" i="144"/>
  <c r="E57" i="144" s="1"/>
  <c r="D58" i="144"/>
  <c r="E58" i="144" s="1"/>
  <c r="D59" i="144"/>
  <c r="E59" i="144" s="1"/>
  <c r="D60" i="144"/>
  <c r="E60" i="144" s="1"/>
  <c r="D61" i="144"/>
  <c r="E61" i="144" s="1"/>
  <c r="D62" i="144"/>
  <c r="E62" i="144" s="1"/>
  <c r="D63" i="144"/>
  <c r="E63" i="144" s="1"/>
  <c r="D64" i="144"/>
  <c r="E64" i="144" s="1"/>
  <c r="D65" i="144"/>
  <c r="E65" i="144" s="1"/>
  <c r="D66" i="144"/>
  <c r="E66" i="144" s="1"/>
  <c r="D67" i="144"/>
  <c r="E67" i="144" s="1"/>
  <c r="D68" i="144"/>
  <c r="E68" i="144" s="1"/>
  <c r="C252" i="269" l="1"/>
  <c r="D252" i="269"/>
  <c r="E252" i="269"/>
  <c r="E253" i="269" s="1"/>
  <c r="F255" i="269" s="1"/>
  <c r="B252" i="269"/>
  <c r="C242" i="269"/>
  <c r="D242" i="269"/>
  <c r="E242" i="269"/>
  <c r="E243" i="269" s="1"/>
  <c r="F245" i="269" s="1"/>
  <c r="B242" i="269"/>
  <c r="B236" i="269"/>
  <c r="A236" i="269"/>
  <c r="B248" i="269"/>
  <c r="B255" i="269" s="1"/>
  <c r="A248" i="269"/>
  <c r="B238" i="269"/>
  <c r="B245" i="269" s="1"/>
  <c r="A238" i="269"/>
  <c r="G255" i="269"/>
  <c r="G245" i="269"/>
  <c r="A258" i="269"/>
  <c r="B258" i="269"/>
  <c r="A260" i="269"/>
  <c r="B260" i="269"/>
  <c r="D730" i="269"/>
  <c r="D731" i="269"/>
  <c r="D729" i="269"/>
  <c r="B730" i="269"/>
  <c r="B731" i="269"/>
  <c r="B729" i="269"/>
  <c r="D718" i="269"/>
  <c r="D719" i="269"/>
  <c r="B718" i="269"/>
  <c r="B719" i="269"/>
  <c r="D717" i="269"/>
  <c r="B717" i="269"/>
  <c r="C707" i="269"/>
  <c r="D707" i="269"/>
  <c r="E707" i="269"/>
  <c r="B707" i="269"/>
  <c r="D696" i="269"/>
  <c r="D697" i="269"/>
  <c r="B696" i="269"/>
  <c r="B697" i="269"/>
  <c r="D695" i="269"/>
  <c r="B695" i="269"/>
  <c r="D684" i="269"/>
  <c r="D685" i="269"/>
  <c r="D683" i="269"/>
  <c r="B684" i="269"/>
  <c r="B685" i="269"/>
  <c r="B683" i="269"/>
  <c r="D672" i="269"/>
  <c r="D673" i="269"/>
  <c r="D671" i="269"/>
  <c r="B673" i="269"/>
  <c r="B672" i="269"/>
  <c r="B671" i="269"/>
  <c r="C661" i="269"/>
  <c r="D661" i="269"/>
  <c r="E661" i="269"/>
  <c r="B661" i="269"/>
  <c r="C651" i="269"/>
  <c r="D651" i="269"/>
  <c r="E651" i="269"/>
  <c r="B651" i="269"/>
  <c r="D640" i="269"/>
  <c r="D641" i="269"/>
  <c r="D639" i="269"/>
  <c r="B640" i="269"/>
  <c r="B641" i="269"/>
  <c r="B639" i="269"/>
  <c r="D674" i="269" l="1"/>
  <c r="E625" i="269"/>
  <c r="F625" i="269"/>
  <c r="G625" i="269"/>
  <c r="F626" i="269"/>
  <c r="E627" i="269"/>
  <c r="F627" i="269"/>
  <c r="E628" i="269"/>
  <c r="F628" i="269"/>
  <c r="F624" i="269"/>
  <c r="G624" i="269"/>
  <c r="E624" i="269"/>
  <c r="E613" i="269"/>
  <c r="F613" i="269"/>
  <c r="G613" i="269"/>
  <c r="E614" i="269"/>
  <c r="F614" i="269"/>
  <c r="E615" i="269"/>
  <c r="F615" i="269"/>
  <c r="G615" i="269"/>
  <c r="F612" i="269"/>
  <c r="G612" i="269"/>
  <c r="E612" i="269"/>
  <c r="E583" i="269"/>
  <c r="F583" i="269"/>
  <c r="E585" i="269"/>
  <c r="F585" i="269"/>
  <c r="E586" i="269"/>
  <c r="F586" i="269"/>
  <c r="E587" i="269"/>
  <c r="F587" i="269"/>
  <c r="E588" i="269"/>
  <c r="F588" i="269"/>
  <c r="E589" i="269"/>
  <c r="F589" i="269"/>
  <c r="E591" i="269"/>
  <c r="F591" i="269"/>
  <c r="E593" i="269"/>
  <c r="F593" i="269"/>
  <c r="E594" i="269"/>
  <c r="F594" i="269"/>
  <c r="E596" i="269"/>
  <c r="F596" i="269"/>
  <c r="E597" i="269"/>
  <c r="F597" i="269"/>
  <c r="E599" i="269"/>
  <c r="F599" i="269"/>
  <c r="E600" i="269"/>
  <c r="F600" i="269"/>
  <c r="F601" i="269"/>
  <c r="E602" i="269"/>
  <c r="F602" i="269"/>
  <c r="E603" i="269"/>
  <c r="F603" i="269"/>
  <c r="C570" i="269"/>
  <c r="D570" i="269"/>
  <c r="E570" i="269"/>
  <c r="B570" i="269"/>
  <c r="C558" i="269"/>
  <c r="D558" i="269"/>
  <c r="E558" i="269"/>
  <c r="B558" i="269"/>
  <c r="C548" i="269"/>
  <c r="D548" i="269"/>
  <c r="E548" i="269"/>
  <c r="B548" i="269"/>
  <c r="C538" i="269"/>
  <c r="D538" i="269"/>
  <c r="E538" i="269"/>
  <c r="B538" i="269"/>
  <c r="C528" i="269"/>
  <c r="D528" i="269"/>
  <c r="E528" i="269"/>
  <c r="B528" i="269"/>
  <c r="C518" i="269"/>
  <c r="D518" i="269"/>
  <c r="E518" i="269"/>
  <c r="B518" i="269"/>
  <c r="C508" i="269"/>
  <c r="D508" i="269"/>
  <c r="E508" i="269"/>
  <c r="B508" i="269"/>
  <c r="C496" i="269"/>
  <c r="D496" i="269"/>
  <c r="E496" i="269"/>
  <c r="B496" i="269"/>
  <c r="C486" i="269"/>
  <c r="D486" i="269"/>
  <c r="E486" i="269"/>
  <c r="B486" i="269"/>
  <c r="C476" i="269"/>
  <c r="D476" i="269"/>
  <c r="E476" i="269"/>
  <c r="B476" i="269"/>
  <c r="C466" i="269"/>
  <c r="D466" i="269"/>
  <c r="E466" i="269"/>
  <c r="B466" i="269"/>
  <c r="C456" i="269"/>
  <c r="D456" i="269"/>
  <c r="E456" i="269"/>
  <c r="B456" i="269"/>
  <c r="C446" i="269"/>
  <c r="D446" i="269"/>
  <c r="E446" i="269"/>
  <c r="B446" i="269"/>
  <c r="B725" i="269"/>
  <c r="B734" i="269" s="1"/>
  <c r="A725" i="269"/>
  <c r="B713" i="269"/>
  <c r="B722" i="269" s="1"/>
  <c r="A713" i="269"/>
  <c r="B703" i="269"/>
  <c r="A703" i="269"/>
  <c r="B691" i="269"/>
  <c r="A691" i="269"/>
  <c r="B679" i="269"/>
  <c r="A679" i="269"/>
  <c r="B667" i="269"/>
  <c r="A667" i="269"/>
  <c r="B657" i="269"/>
  <c r="A657" i="269"/>
  <c r="B647" i="269"/>
  <c r="A647" i="269"/>
  <c r="B635" i="269"/>
  <c r="A635" i="269"/>
  <c r="B633" i="269"/>
  <c r="A633" i="269"/>
  <c r="B620" i="269"/>
  <c r="A620" i="269"/>
  <c r="B608" i="269"/>
  <c r="A608" i="269"/>
  <c r="B578" i="269"/>
  <c r="A578" i="269"/>
  <c r="B576" i="269"/>
  <c r="A576" i="269"/>
  <c r="B566" i="269"/>
  <c r="A566" i="269"/>
  <c r="B564" i="269"/>
  <c r="A564" i="269"/>
  <c r="B554" i="269"/>
  <c r="A554" i="269"/>
  <c r="B544" i="269"/>
  <c r="A544" i="269"/>
  <c r="B534" i="269"/>
  <c r="A534" i="269"/>
  <c r="B524" i="269"/>
  <c r="A524" i="269"/>
  <c r="B514" i="269"/>
  <c r="A514" i="269"/>
  <c r="B504" i="269"/>
  <c r="A504" i="269"/>
  <c r="B502" i="269"/>
  <c r="A502" i="269"/>
  <c r="B492" i="269"/>
  <c r="A492" i="269"/>
  <c r="B482" i="269"/>
  <c r="A482" i="269"/>
  <c r="B472" i="269"/>
  <c r="A472" i="269"/>
  <c r="B462" i="269"/>
  <c r="A462" i="269"/>
  <c r="B452" i="269"/>
  <c r="A452" i="269"/>
  <c r="B442" i="269"/>
  <c r="A442" i="269"/>
  <c r="B440" i="269"/>
  <c r="A440" i="269"/>
  <c r="B438" i="269"/>
  <c r="A438" i="269"/>
  <c r="B430" i="269"/>
  <c r="C430" i="269"/>
  <c r="D430" i="269"/>
  <c r="E430" i="269"/>
  <c r="F430" i="269"/>
  <c r="H430" i="269"/>
  <c r="B431" i="269"/>
  <c r="C431" i="269"/>
  <c r="D431" i="269"/>
  <c r="E431" i="269"/>
  <c r="F431" i="269"/>
  <c r="H431" i="269"/>
  <c r="B432" i="269"/>
  <c r="C432" i="269"/>
  <c r="D432" i="269"/>
  <c r="E432" i="269"/>
  <c r="F432" i="269"/>
  <c r="H432" i="269"/>
  <c r="C429" i="269"/>
  <c r="D429" i="269"/>
  <c r="E429" i="269"/>
  <c r="F429" i="269"/>
  <c r="H429" i="269"/>
  <c r="B422" i="269"/>
  <c r="C422" i="269"/>
  <c r="D422" i="269"/>
  <c r="E422" i="269"/>
  <c r="F422" i="269"/>
  <c r="G422" i="269"/>
  <c r="H422" i="269"/>
  <c r="B423" i="269"/>
  <c r="C423" i="269"/>
  <c r="D423" i="269"/>
  <c r="E423" i="269"/>
  <c r="F423" i="269"/>
  <c r="G423" i="269"/>
  <c r="H423" i="269"/>
  <c r="B424" i="269"/>
  <c r="C424" i="269"/>
  <c r="D424" i="269"/>
  <c r="E424" i="269"/>
  <c r="F424" i="269"/>
  <c r="G424" i="269"/>
  <c r="H424" i="269"/>
  <c r="C421" i="269"/>
  <c r="D421" i="269"/>
  <c r="E421" i="269"/>
  <c r="F421" i="269"/>
  <c r="G421" i="269"/>
  <c r="H421" i="269"/>
  <c r="B409" i="269"/>
  <c r="C409" i="269"/>
  <c r="D409" i="269"/>
  <c r="E409" i="269"/>
  <c r="F409" i="269"/>
  <c r="G409" i="269"/>
  <c r="H409" i="269"/>
  <c r="I409" i="269"/>
  <c r="B410" i="269"/>
  <c r="C410" i="269"/>
  <c r="D410" i="269"/>
  <c r="E410" i="269"/>
  <c r="F410" i="269"/>
  <c r="G410" i="269"/>
  <c r="H410" i="269"/>
  <c r="I410" i="269"/>
  <c r="B411" i="269"/>
  <c r="C411" i="269"/>
  <c r="D411" i="269"/>
  <c r="E411" i="269"/>
  <c r="F411" i="269"/>
  <c r="G411" i="269"/>
  <c r="H411" i="269"/>
  <c r="I411" i="269"/>
  <c r="B412" i="269"/>
  <c r="C412" i="269"/>
  <c r="D412" i="269"/>
  <c r="E412" i="269"/>
  <c r="F412" i="269"/>
  <c r="G412" i="269"/>
  <c r="H412" i="269"/>
  <c r="I412" i="269"/>
  <c r="C408" i="269"/>
  <c r="D408" i="269"/>
  <c r="E408" i="269"/>
  <c r="F408" i="269"/>
  <c r="G408" i="269"/>
  <c r="H408" i="269"/>
  <c r="I408" i="269"/>
  <c r="B429" i="269"/>
  <c r="B421" i="269"/>
  <c r="B408" i="269"/>
  <c r="B403" i="269"/>
  <c r="B435" i="269" s="1"/>
  <c r="A403" i="269"/>
  <c r="C397" i="269"/>
  <c r="B397" i="269"/>
  <c r="B392" i="269"/>
  <c r="B400" i="269" s="1"/>
  <c r="A392" i="269"/>
  <c r="B386" i="269"/>
  <c r="C386" i="269"/>
  <c r="C385" i="269"/>
  <c r="B385" i="269"/>
  <c r="B380" i="269"/>
  <c r="B389" i="269" s="1"/>
  <c r="A380" i="269"/>
  <c r="B374" i="269"/>
  <c r="C374" i="269"/>
  <c r="C373" i="269"/>
  <c r="B373" i="269"/>
  <c r="C368" i="269"/>
  <c r="B368" i="269"/>
  <c r="B363" i="269"/>
  <c r="B377" i="269" s="1"/>
  <c r="A363" i="269"/>
  <c r="B350" i="269"/>
  <c r="C350" i="269"/>
  <c r="D350" i="269"/>
  <c r="E350" i="269"/>
  <c r="F350" i="269"/>
  <c r="G350" i="269"/>
  <c r="H350" i="269"/>
  <c r="I350" i="269"/>
  <c r="B351" i="269"/>
  <c r="C351" i="269"/>
  <c r="D351" i="269"/>
  <c r="E351" i="269"/>
  <c r="F351" i="269"/>
  <c r="G351" i="269"/>
  <c r="H351" i="269"/>
  <c r="I351" i="269"/>
  <c r="B352" i="269"/>
  <c r="C352" i="269"/>
  <c r="D352" i="269"/>
  <c r="E352" i="269"/>
  <c r="F352" i="269"/>
  <c r="G352" i="269"/>
  <c r="H352" i="269"/>
  <c r="I352" i="269"/>
  <c r="B353" i="269"/>
  <c r="C353" i="269"/>
  <c r="D353" i="269"/>
  <c r="E353" i="269"/>
  <c r="F353" i="269"/>
  <c r="G353" i="269"/>
  <c r="H353" i="269"/>
  <c r="I353" i="269"/>
  <c r="C349" i="269"/>
  <c r="D349" i="269"/>
  <c r="E349" i="269"/>
  <c r="F349" i="269"/>
  <c r="G349" i="269"/>
  <c r="H349" i="269"/>
  <c r="I349" i="269"/>
  <c r="B349" i="269"/>
  <c r="B344" i="269"/>
  <c r="B360" i="269" s="1"/>
  <c r="A344" i="269"/>
  <c r="B332" i="269"/>
  <c r="C332" i="269"/>
  <c r="D332" i="269"/>
  <c r="E332" i="269"/>
  <c r="F332" i="269"/>
  <c r="G332" i="269"/>
  <c r="H332" i="269"/>
  <c r="I332" i="269"/>
  <c r="B333" i="269"/>
  <c r="C333" i="269"/>
  <c r="D333" i="269"/>
  <c r="E333" i="269"/>
  <c r="F333" i="269"/>
  <c r="G333" i="269"/>
  <c r="H333" i="269"/>
  <c r="I333" i="269"/>
  <c r="B334" i="269"/>
  <c r="C334" i="269"/>
  <c r="D334" i="269"/>
  <c r="E334" i="269"/>
  <c r="F334" i="269"/>
  <c r="G334" i="269"/>
  <c r="H334" i="269"/>
  <c r="I334" i="269"/>
  <c r="B335" i="269"/>
  <c r="C335" i="269"/>
  <c r="D335" i="269"/>
  <c r="E335" i="269"/>
  <c r="F335" i="269"/>
  <c r="G335" i="269"/>
  <c r="H335" i="269"/>
  <c r="I335" i="269"/>
  <c r="C331" i="269"/>
  <c r="D331" i="269"/>
  <c r="E331" i="269"/>
  <c r="F331" i="269"/>
  <c r="G331" i="269"/>
  <c r="H331" i="269"/>
  <c r="I331" i="269"/>
  <c r="B331" i="269"/>
  <c r="B326" i="269"/>
  <c r="B341" i="269" s="1"/>
  <c r="A326" i="269"/>
  <c r="C320" i="269"/>
  <c r="D320" i="269"/>
  <c r="G320" i="269"/>
  <c r="B320" i="269"/>
  <c r="B312" i="269"/>
  <c r="C312" i="269"/>
  <c r="D312" i="269"/>
  <c r="E312" i="269"/>
  <c r="F312" i="269"/>
  <c r="G312" i="269"/>
  <c r="B313" i="269"/>
  <c r="C313" i="269"/>
  <c r="D313" i="269"/>
  <c r="E313" i="269"/>
  <c r="F313" i="269"/>
  <c r="G313" i="269"/>
  <c r="B314" i="269"/>
  <c r="C314" i="269"/>
  <c r="D314" i="269"/>
  <c r="E314" i="269"/>
  <c r="F314" i="269"/>
  <c r="G314" i="269"/>
  <c r="C311" i="269"/>
  <c r="D311" i="269"/>
  <c r="E311" i="269"/>
  <c r="F311" i="269"/>
  <c r="G311" i="269"/>
  <c r="B311" i="269"/>
  <c r="B299" i="269"/>
  <c r="C299" i="269"/>
  <c r="D299" i="269"/>
  <c r="E299" i="269"/>
  <c r="F299" i="269"/>
  <c r="G299" i="269"/>
  <c r="H299" i="269"/>
  <c r="I299" i="269"/>
  <c r="B300" i="269"/>
  <c r="C300" i="269"/>
  <c r="D300" i="269"/>
  <c r="E300" i="269"/>
  <c r="F300" i="269"/>
  <c r="G300" i="269"/>
  <c r="H300" i="269"/>
  <c r="I300" i="269"/>
  <c r="B301" i="269"/>
  <c r="C301" i="269"/>
  <c r="D301" i="269"/>
  <c r="E301" i="269"/>
  <c r="F301" i="269"/>
  <c r="G301" i="269"/>
  <c r="H301" i="269"/>
  <c r="I301" i="269"/>
  <c r="B302" i="269"/>
  <c r="C302" i="269"/>
  <c r="D302" i="269"/>
  <c r="E302" i="269"/>
  <c r="F302" i="269"/>
  <c r="G302" i="269"/>
  <c r="H302" i="269"/>
  <c r="I302" i="269"/>
  <c r="C298" i="269"/>
  <c r="D298" i="269"/>
  <c r="E298" i="269"/>
  <c r="F298" i="269"/>
  <c r="G298" i="269"/>
  <c r="H298" i="269"/>
  <c r="I298" i="269"/>
  <c r="B298" i="269"/>
  <c r="B293" i="269"/>
  <c r="B323" i="269" s="1"/>
  <c r="A293" i="269"/>
  <c r="C287" i="269"/>
  <c r="D287" i="269"/>
  <c r="G287" i="269"/>
  <c r="B287" i="269"/>
  <c r="B279" i="269"/>
  <c r="C279" i="269"/>
  <c r="D279" i="269"/>
  <c r="E279" i="269"/>
  <c r="F279" i="269"/>
  <c r="G279" i="269"/>
  <c r="B280" i="269"/>
  <c r="C280" i="269"/>
  <c r="D280" i="269"/>
  <c r="E280" i="269"/>
  <c r="F280" i="269"/>
  <c r="G280" i="269"/>
  <c r="B281" i="269"/>
  <c r="C281" i="269"/>
  <c r="D281" i="269"/>
  <c r="E281" i="269"/>
  <c r="G281" i="269"/>
  <c r="C278" i="269"/>
  <c r="D278" i="269"/>
  <c r="E278" i="269"/>
  <c r="G278" i="269"/>
  <c r="B278" i="269"/>
  <c r="B266" i="269"/>
  <c r="C266" i="269"/>
  <c r="D266" i="269"/>
  <c r="E266" i="269"/>
  <c r="F266" i="269"/>
  <c r="G266" i="269"/>
  <c r="H266" i="269"/>
  <c r="I266" i="269"/>
  <c r="B267" i="269"/>
  <c r="C267" i="269"/>
  <c r="D267" i="269"/>
  <c r="E267" i="269"/>
  <c r="F267" i="269"/>
  <c r="G267" i="269"/>
  <c r="H267" i="269"/>
  <c r="I267" i="269"/>
  <c r="B268" i="269"/>
  <c r="C268" i="269"/>
  <c r="D268" i="269"/>
  <c r="E268" i="269"/>
  <c r="F268" i="269"/>
  <c r="G268" i="269"/>
  <c r="H268" i="269"/>
  <c r="I268" i="269"/>
  <c r="B269" i="269"/>
  <c r="C269" i="269"/>
  <c r="D269" i="269"/>
  <c r="E269" i="269"/>
  <c r="F269" i="269"/>
  <c r="G269" i="269"/>
  <c r="H269" i="269"/>
  <c r="I269" i="269"/>
  <c r="C265" i="269"/>
  <c r="D265" i="269"/>
  <c r="E265" i="269"/>
  <c r="F265" i="269"/>
  <c r="G265" i="269"/>
  <c r="H265" i="269"/>
  <c r="I265" i="269"/>
  <c r="B265" i="269"/>
  <c r="B290" i="269"/>
  <c r="I413" i="269" l="1"/>
  <c r="I354" i="269"/>
  <c r="H360" i="269" s="1"/>
  <c r="I336" i="269"/>
  <c r="H341" i="269" s="1"/>
  <c r="I303" i="269"/>
  <c r="I270" i="269"/>
  <c r="B194" i="269"/>
  <c r="A194" i="269"/>
  <c r="B184" i="269"/>
  <c r="A184" i="269"/>
  <c r="B174" i="269" l="1"/>
  <c r="B181" i="269" s="1"/>
  <c r="A174" i="269"/>
  <c r="B164" i="269"/>
  <c r="B171" i="269" s="1"/>
  <c r="A164" i="269"/>
  <c r="B162" i="269"/>
  <c r="A162" i="269"/>
  <c r="B152" i="269"/>
  <c r="B159" i="269" s="1"/>
  <c r="A152" i="269"/>
  <c r="B150" i="269"/>
  <c r="A150" i="269"/>
  <c r="B148" i="269"/>
  <c r="A148" i="269"/>
  <c r="B12" i="269"/>
  <c r="B145" i="269" s="1"/>
  <c r="A12" i="269"/>
  <c r="B3" i="269"/>
  <c r="B10" i="269" s="1"/>
  <c r="A3" i="269"/>
  <c r="B1" i="269"/>
  <c r="A1" i="269"/>
  <c r="H734" i="269"/>
  <c r="D732" i="269"/>
  <c r="G734" i="269" s="1"/>
  <c r="H722" i="269"/>
  <c r="D720" i="269"/>
  <c r="G722" i="269" s="1"/>
  <c r="H710" i="269"/>
  <c r="E708" i="269"/>
  <c r="G710" i="269" s="1"/>
  <c r="B710" i="269"/>
  <c r="H700" i="269"/>
  <c r="D698" i="269"/>
  <c r="G700" i="269" s="1"/>
  <c r="B700" i="269"/>
  <c r="H688" i="269"/>
  <c r="B688" i="269"/>
  <c r="H676" i="269"/>
  <c r="G676" i="269"/>
  <c r="B676" i="269"/>
  <c r="H664" i="269"/>
  <c r="E662" i="269"/>
  <c r="G664" i="269" s="1"/>
  <c r="B664" i="269"/>
  <c r="H654" i="269"/>
  <c r="E652" i="269"/>
  <c r="G654" i="269" s="1"/>
  <c r="B654" i="269"/>
  <c r="H644" i="269"/>
  <c r="B644" i="269"/>
  <c r="B631" i="269"/>
  <c r="B618" i="269"/>
  <c r="B606" i="269"/>
  <c r="E571" i="269"/>
  <c r="F573" i="269" s="1"/>
  <c r="B573" i="269"/>
  <c r="G561" i="269"/>
  <c r="E559" i="269"/>
  <c r="F561" i="269" s="1"/>
  <c r="B561" i="269"/>
  <c r="G551" i="269"/>
  <c r="E549" i="269"/>
  <c r="F551" i="269" s="1"/>
  <c r="B551" i="269"/>
  <c r="G541" i="269"/>
  <c r="E539" i="269"/>
  <c r="F541" i="269" s="1"/>
  <c r="B541" i="269"/>
  <c r="G531" i="269"/>
  <c r="E529" i="269"/>
  <c r="F531" i="269" s="1"/>
  <c r="B531" i="269"/>
  <c r="G521" i="269"/>
  <c r="E519" i="269"/>
  <c r="F521" i="269" s="1"/>
  <c r="B521" i="269"/>
  <c r="G511" i="269"/>
  <c r="E509" i="269"/>
  <c r="F511" i="269" s="1"/>
  <c r="B511" i="269"/>
  <c r="F499" i="269"/>
  <c r="E497" i="269"/>
  <c r="E499" i="269" s="1"/>
  <c r="B499" i="269"/>
  <c r="E487" i="269"/>
  <c r="E489" i="269" s="1"/>
  <c r="B489" i="269"/>
  <c r="E477" i="269"/>
  <c r="E479" i="269" s="1"/>
  <c r="B479" i="269"/>
  <c r="F469" i="269"/>
  <c r="E467" i="269"/>
  <c r="E469" i="269" s="1"/>
  <c r="B469" i="269"/>
  <c r="E457" i="269"/>
  <c r="E459" i="269" s="1"/>
  <c r="B459" i="269"/>
  <c r="E447" i="269"/>
  <c r="E449" i="269" s="1"/>
  <c r="B449" i="269"/>
  <c r="G223" i="269"/>
  <c r="B223" i="269"/>
  <c r="E221" i="269"/>
  <c r="F223" i="269" s="1"/>
  <c r="G213" i="269"/>
  <c r="E211" i="269"/>
  <c r="F213" i="269" s="1"/>
  <c r="B213" i="269"/>
  <c r="G203" i="269"/>
  <c r="E201" i="269"/>
  <c r="F203" i="269" s="1"/>
  <c r="B203" i="269"/>
  <c r="G191" i="269"/>
  <c r="E189" i="269"/>
  <c r="F191" i="269" s="1"/>
  <c r="B191" i="269"/>
  <c r="G181" i="269"/>
  <c r="E179" i="269"/>
  <c r="F181" i="269" s="1"/>
  <c r="G171" i="269"/>
  <c r="E169" i="269"/>
  <c r="F171" i="269" s="1"/>
  <c r="G159" i="269"/>
  <c r="E157" i="269"/>
  <c r="F159" i="269" s="1"/>
  <c r="E8" i="269"/>
  <c r="F10" i="269" s="1"/>
  <c r="D642" i="269" l="1"/>
  <c r="G644" i="269" s="1"/>
  <c r="D686" i="269"/>
  <c r="G688" i="269" s="1"/>
  <c r="I20" i="233" l="1"/>
  <c r="I422" i="269" s="1"/>
  <c r="G28" i="233"/>
  <c r="G430" i="269" s="1"/>
  <c r="G29" i="233"/>
  <c r="G431" i="269" s="1"/>
  <c r="I21" i="233"/>
  <c r="I423" i="269" s="1"/>
  <c r="H21" i="227"/>
  <c r="H313" i="269" s="1"/>
  <c r="H20" i="227"/>
  <c r="H312" i="269" s="1"/>
  <c r="H21" i="82"/>
  <c r="H280" i="269" s="1"/>
  <c r="H20" i="82"/>
  <c r="H279" i="269" s="1"/>
  <c r="B10" i="267"/>
  <c r="B17" i="267" s="1"/>
  <c r="A10" i="267"/>
  <c r="B1" i="267"/>
  <c r="B8" i="267" s="1"/>
  <c r="A1" i="267"/>
  <c r="G17" i="267"/>
  <c r="E15" i="267"/>
  <c r="F17" i="267" s="1"/>
  <c r="G23" i="10" s="1"/>
  <c r="G8" i="267"/>
  <c r="E6" i="267"/>
  <c r="F8" i="267" s="1"/>
  <c r="G22" i="10" s="1"/>
  <c r="I28" i="233" l="1"/>
  <c r="I430" i="269" s="1"/>
  <c r="I29" i="233"/>
  <c r="I431" i="269" s="1"/>
  <c r="B10" i="263"/>
  <c r="B18" i="263" s="1"/>
  <c r="A10" i="263"/>
  <c r="G18" i="263"/>
  <c r="E16" i="263"/>
  <c r="F18" i="263" s="1"/>
  <c r="G18" i="10" s="1"/>
  <c r="I18" i="10" s="1"/>
  <c r="G10" i="237"/>
  <c r="G9" i="237"/>
  <c r="G8" i="237"/>
  <c r="G626" i="269" s="1"/>
  <c r="E8" i="237"/>
  <c r="E626" i="269" s="1"/>
  <c r="H7" i="237"/>
  <c r="H625" i="269" s="1"/>
  <c r="H6" i="237"/>
  <c r="H624" i="269" s="1"/>
  <c r="H8" i="236"/>
  <c r="H615" i="269" s="1"/>
  <c r="G7" i="236"/>
  <c r="H6" i="236"/>
  <c r="H613" i="269" s="1"/>
  <c r="H5" i="236"/>
  <c r="H612" i="269" s="1"/>
  <c r="H9" i="237" l="1"/>
  <c r="H627" i="269" s="1"/>
  <c r="G627" i="269"/>
  <c r="H10" i="237"/>
  <c r="H628" i="269" s="1"/>
  <c r="G628" i="269"/>
  <c r="H7" i="236"/>
  <c r="H614" i="269" s="1"/>
  <c r="H616" i="269" s="1"/>
  <c r="G618" i="269" s="1"/>
  <c r="G614" i="269"/>
  <c r="H8" i="237"/>
  <c r="H626" i="269" s="1"/>
  <c r="H26" i="235"/>
  <c r="G603" i="269" s="1"/>
  <c r="H25" i="235"/>
  <c r="G602" i="269" s="1"/>
  <c r="F24" i="235"/>
  <c r="H23" i="235"/>
  <c r="G600" i="269" s="1"/>
  <c r="H22" i="235"/>
  <c r="G599" i="269" s="1"/>
  <c r="H20" i="235"/>
  <c r="G597" i="269" s="1"/>
  <c r="H19" i="235"/>
  <c r="G596" i="269" s="1"/>
  <c r="H17" i="235"/>
  <c r="G594" i="269" s="1"/>
  <c r="H16" i="235"/>
  <c r="G593" i="269" s="1"/>
  <c r="H14" i="235"/>
  <c r="G591" i="269" s="1"/>
  <c r="H12" i="235"/>
  <c r="G589" i="269" s="1"/>
  <c r="H11" i="235"/>
  <c r="G588" i="269" s="1"/>
  <c r="H10" i="235"/>
  <c r="G587" i="269" s="1"/>
  <c r="H9" i="235"/>
  <c r="G586" i="269" s="1"/>
  <c r="H8" i="235"/>
  <c r="G585" i="269" s="1"/>
  <c r="H6" i="235"/>
  <c r="G583" i="269" s="1"/>
  <c r="H629" i="269" l="1"/>
  <c r="G631" i="269" s="1"/>
  <c r="H24" i="235"/>
  <c r="G601" i="269" s="1"/>
  <c r="G604" i="269" s="1"/>
  <c r="F606" i="269" s="1"/>
  <c r="E601" i="269"/>
  <c r="D8" i="248"/>
  <c r="G30" i="233" l="1"/>
  <c r="G27" i="233"/>
  <c r="I19" i="233"/>
  <c r="I421" i="269" s="1"/>
  <c r="I22" i="233"/>
  <c r="I424" i="269" s="1"/>
  <c r="H19" i="227"/>
  <c r="H311" i="269" s="1"/>
  <c r="E28" i="227"/>
  <c r="F22" i="82"/>
  <c r="F281" i="269" s="1"/>
  <c r="F19" i="82"/>
  <c r="D6" i="230"/>
  <c r="I27" i="233" l="1"/>
  <c r="G429" i="269"/>
  <c r="D7" i="230"/>
  <c r="D368" i="269"/>
  <c r="D369" i="269" s="1"/>
  <c r="H19" i="82"/>
  <c r="F278" i="269"/>
  <c r="I425" i="269"/>
  <c r="I30" i="233"/>
  <c r="I432" i="269" s="1"/>
  <c r="G432" i="269"/>
  <c r="F28" i="227"/>
  <c r="F320" i="269" s="1"/>
  <c r="E320" i="269"/>
  <c r="I23" i="233"/>
  <c r="G29" i="262"/>
  <c r="I31" i="233" l="1"/>
  <c r="I429" i="269"/>
  <c r="I433" i="269" s="1"/>
  <c r="H435" i="269" s="1"/>
  <c r="H278" i="269"/>
  <c r="E28" i="82"/>
  <c r="E287" i="269" s="1"/>
  <c r="D7" i="231"/>
  <c r="D386" i="269" s="1"/>
  <c r="D6" i="231"/>
  <c r="D385" i="269" s="1"/>
  <c r="D387" i="269" s="1"/>
  <c r="G389" i="269" s="1"/>
  <c r="D12" i="230"/>
  <c r="D374" i="269" s="1"/>
  <c r="D11" i="230"/>
  <c r="D373" i="269" s="1"/>
  <c r="D375" i="269" s="1"/>
  <c r="G377" i="269" s="1"/>
  <c r="E6" i="246"/>
  <c r="E8" i="246" s="1"/>
  <c r="F8" i="246"/>
  <c r="F10" i="245"/>
  <c r="C8" i="245"/>
  <c r="E10" i="245" s="1"/>
  <c r="G60" i="10" s="1"/>
  <c r="F10" i="244"/>
  <c r="C8" i="244"/>
  <c r="E10" i="244" s="1"/>
  <c r="C8" i="242"/>
  <c r="I11" i="82"/>
  <c r="B1" i="266" l="1"/>
  <c r="B8" i="266" s="1"/>
  <c r="A1" i="266"/>
  <c r="F8" i="266"/>
  <c r="E6" i="266"/>
  <c r="E8" i="266" s="1"/>
  <c r="E36" i="263" l="1"/>
  <c r="E26" i="263"/>
  <c r="E6" i="263"/>
  <c r="B30" i="263"/>
  <c r="B38" i="263" s="1"/>
  <c r="A30" i="263"/>
  <c r="B20" i="263"/>
  <c r="B28" i="263" s="1"/>
  <c r="A20" i="263"/>
  <c r="B1" i="263"/>
  <c r="B8" i="263" s="1"/>
  <c r="A1" i="263"/>
  <c r="G38" i="263"/>
  <c r="G28" i="263"/>
  <c r="G8" i="263"/>
  <c r="B22" i="262"/>
  <c r="B29" i="262" s="1"/>
  <c r="A22" i="262"/>
  <c r="B13" i="262"/>
  <c r="B20" i="262" s="1"/>
  <c r="A13" i="262"/>
  <c r="E7" i="262"/>
  <c r="F10" i="262" s="1"/>
  <c r="G13" i="10" s="1"/>
  <c r="B1" i="262"/>
  <c r="B10" i="262" s="1"/>
  <c r="A1" i="262"/>
  <c r="E27" i="262"/>
  <c r="F29" i="262" s="1"/>
  <c r="G15" i="10" s="1"/>
  <c r="E18" i="262"/>
  <c r="F20" i="262" s="1"/>
  <c r="G14" i="10" s="1"/>
  <c r="G20" i="262"/>
  <c r="G10" i="262"/>
  <c r="E7" i="261"/>
  <c r="F9" i="261" s="1"/>
  <c r="G11" i="10" s="1"/>
  <c r="B1" i="261"/>
  <c r="B9" i="261" s="1"/>
  <c r="A1" i="261"/>
  <c r="G9" i="261"/>
  <c r="F8" i="263" l="1"/>
  <c r="G17" i="10" s="1"/>
  <c r="F28" i="263"/>
  <c r="G19" i="10" s="1"/>
  <c r="F38" i="263"/>
  <c r="G20" i="10" s="1"/>
  <c r="B1" i="260"/>
  <c r="B51" i="259" l="1"/>
  <c r="B58" i="259" s="1"/>
  <c r="B41" i="259"/>
  <c r="B48" i="259" s="1"/>
  <c r="A41" i="259"/>
  <c r="B31" i="259"/>
  <c r="B38" i="259" s="1"/>
  <c r="A31" i="259"/>
  <c r="B21" i="259"/>
  <c r="B28" i="259" s="1"/>
  <c r="A21" i="259"/>
  <c r="B11" i="259"/>
  <c r="B18" i="259" s="1"/>
  <c r="A11" i="259"/>
  <c r="B1" i="259"/>
  <c r="B8" i="259" s="1"/>
  <c r="A1" i="259"/>
  <c r="A51" i="259"/>
  <c r="G8" i="259"/>
  <c r="G58" i="259"/>
  <c r="E56" i="259"/>
  <c r="F58" i="259" s="1"/>
  <c r="G47" i="10" s="1"/>
  <c r="G48" i="259"/>
  <c r="E46" i="259"/>
  <c r="G38" i="259"/>
  <c r="E36" i="259"/>
  <c r="F38" i="259" s="1"/>
  <c r="G45" i="10" s="1"/>
  <c r="G28" i="259"/>
  <c r="E26" i="259"/>
  <c r="F28" i="259" s="1"/>
  <c r="G44" i="10" s="1"/>
  <c r="G18" i="259"/>
  <c r="E16" i="259"/>
  <c r="F18" i="259" s="1"/>
  <c r="G43" i="10" s="1"/>
  <c r="E6" i="259"/>
  <c r="F8" i="259" s="1"/>
  <c r="G42" i="10" s="1"/>
  <c r="F48" i="259" l="1"/>
  <c r="G46" i="10" s="1"/>
  <c r="B10" i="249"/>
  <c r="B1" i="249"/>
  <c r="A1" i="249"/>
  <c r="B10" i="248"/>
  <c r="B1" i="248"/>
  <c r="A1" i="248"/>
  <c r="B1" i="246"/>
  <c r="B8" i="246" s="1"/>
  <c r="A1" i="246"/>
  <c r="B1" i="245"/>
  <c r="B10" i="245" s="1"/>
  <c r="A1" i="245"/>
  <c r="B1" i="244"/>
  <c r="A1" i="244"/>
  <c r="B1" i="242"/>
  <c r="A1" i="242"/>
  <c r="B1" i="243"/>
  <c r="A1" i="243"/>
  <c r="B1" i="240"/>
  <c r="A1" i="240"/>
  <c r="B1" i="237"/>
  <c r="A1" i="237"/>
  <c r="B1" i="236"/>
  <c r="A1" i="236"/>
  <c r="B1" i="134"/>
  <c r="A1" i="134"/>
  <c r="B1" i="98"/>
  <c r="A1" i="98"/>
  <c r="B1" i="100"/>
  <c r="A1" i="100"/>
  <c r="B1" i="238"/>
  <c r="A1" i="238"/>
  <c r="B1" i="103"/>
  <c r="A1" i="103"/>
  <c r="A1" i="144"/>
  <c r="B1" i="144"/>
  <c r="D8" i="144"/>
  <c r="E8" i="144" s="1"/>
  <c r="G8" i="238" l="1"/>
  <c r="K37" i="10"/>
  <c r="G8" i="134"/>
  <c r="E10" i="249" l="1"/>
  <c r="D8" i="249"/>
  <c r="D10" i="249" s="1"/>
  <c r="G63" i="10" s="1"/>
  <c r="E10" i="248"/>
  <c r="D10" i="248"/>
  <c r="G62" i="10" s="1"/>
  <c r="G61" i="10"/>
  <c r="B10" i="244"/>
  <c r="G59" i="10"/>
  <c r="B8" i="243"/>
  <c r="F8" i="243"/>
  <c r="E6" i="243"/>
  <c r="E8" i="243" s="1"/>
  <c r="G57" i="10" s="1"/>
  <c r="E6" i="240"/>
  <c r="E8" i="240" s="1"/>
  <c r="G56" i="10" s="1"/>
  <c r="B10" i="242"/>
  <c r="B8" i="240"/>
  <c r="F10" i="242"/>
  <c r="E10" i="242"/>
  <c r="G58" i="10" s="1"/>
  <c r="F8" i="240"/>
  <c r="D8" i="239"/>
  <c r="D10" i="239" s="1"/>
  <c r="G55" i="10" s="1"/>
  <c r="E10" i="239"/>
  <c r="B1" i="239"/>
  <c r="B10" i="239" s="1"/>
  <c r="A1" i="239"/>
  <c r="B8" i="238" l="1"/>
  <c r="E6" i="238"/>
  <c r="F8" i="238" s="1"/>
  <c r="G37" i="10" s="1"/>
  <c r="I37" i="10" s="1"/>
  <c r="L37" i="10" s="1"/>
  <c r="L33" i="10" s="1"/>
  <c r="B13" i="237"/>
  <c r="B11" i="236"/>
  <c r="C29" i="235"/>
  <c r="B1" i="235"/>
  <c r="A1" i="235"/>
  <c r="H11" i="237" l="1"/>
  <c r="G13" i="237" s="1"/>
  <c r="G53" i="10" s="1"/>
  <c r="H27" i="235"/>
  <c r="G29" i="235" s="1"/>
  <c r="G51" i="10" s="1"/>
  <c r="H9" i="236"/>
  <c r="G11" i="236" l="1"/>
  <c r="G52" i="10" s="1"/>
  <c r="I58" i="10" l="1"/>
  <c r="I59" i="10"/>
  <c r="I53" i="10"/>
  <c r="I52" i="10"/>
  <c r="I51" i="10"/>
  <c r="J59" i="10" l="1"/>
  <c r="J47" i="10"/>
  <c r="D105" i="144"/>
  <c r="E105" i="144" s="1"/>
  <c r="I45" i="10"/>
  <c r="I42" i="10"/>
  <c r="J45" i="10" l="1"/>
  <c r="D10" i="234"/>
  <c r="D11" i="234" s="1"/>
  <c r="D12" i="234" l="1"/>
  <c r="D13" i="234" s="1"/>
  <c r="D14" i="234" l="1"/>
  <c r="D15" i="234" s="1"/>
  <c r="D16" i="234" l="1"/>
  <c r="D17" i="234"/>
  <c r="D18" i="234"/>
  <c r="D19" i="234" l="1"/>
  <c r="D22" i="234" s="1"/>
  <c r="K49" i="10" l="1"/>
  <c r="K66" i="10"/>
  <c r="L66" i="10" s="1"/>
  <c r="K74" i="10"/>
  <c r="L74" i="10" s="1"/>
  <c r="K82" i="10"/>
  <c r="L82" i="10" s="1"/>
  <c r="K65" i="10"/>
  <c r="L65" i="10" s="1"/>
  <c r="K18" i="10"/>
  <c r="L18" i="10" s="1"/>
  <c r="K67" i="10"/>
  <c r="L67" i="10" s="1"/>
  <c r="K75" i="10"/>
  <c r="L75" i="10" s="1"/>
  <c r="K83" i="10"/>
  <c r="L83" i="10" s="1"/>
  <c r="K79" i="10"/>
  <c r="L79" i="10" s="1"/>
  <c r="K68" i="10"/>
  <c r="L68" i="10" s="1"/>
  <c r="K76" i="10"/>
  <c r="L76" i="10" s="1"/>
  <c r="K84" i="10"/>
  <c r="L84" i="10" s="1"/>
  <c r="K71" i="10"/>
  <c r="L71" i="10" s="1"/>
  <c r="K80" i="10"/>
  <c r="L80" i="10" s="1"/>
  <c r="K81" i="10"/>
  <c r="L81" i="10" s="1"/>
  <c r="K69" i="10"/>
  <c r="L69" i="10" s="1"/>
  <c r="K77" i="10"/>
  <c r="L77" i="10" s="1"/>
  <c r="K73" i="10"/>
  <c r="L73" i="10" s="1"/>
  <c r="K86" i="10"/>
  <c r="L86" i="10" s="1"/>
  <c r="K70" i="10"/>
  <c r="L70" i="10" s="1"/>
  <c r="K78" i="10"/>
  <c r="L78" i="10" s="1"/>
  <c r="K72" i="10"/>
  <c r="L72" i="10" s="1"/>
  <c r="K42" i="10"/>
  <c r="L42" i="10" s="1"/>
  <c r="K45" i="10"/>
  <c r="L45" i="10" s="1"/>
  <c r="K8" i="10"/>
  <c r="K27" i="10"/>
  <c r="K56" i="10"/>
  <c r="K57" i="10"/>
  <c r="K58" i="10"/>
  <c r="L58" i="10" s="1"/>
  <c r="K30" i="10"/>
  <c r="K59" i="10"/>
  <c r="K47" i="10"/>
  <c r="K17" i="10"/>
  <c r="K62" i="10"/>
  <c r="K20" i="10"/>
  <c r="K51" i="10"/>
  <c r="L51" i="10" s="1"/>
  <c r="K25" i="10"/>
  <c r="K55" i="10"/>
  <c r="K11" i="10"/>
  <c r="K28" i="10"/>
  <c r="K43" i="10"/>
  <c r="K46" i="10"/>
  <c r="K60" i="10"/>
  <c r="K35" i="10"/>
  <c r="K22" i="10"/>
  <c r="K52" i="10"/>
  <c r="L52" i="10" s="1"/>
  <c r="K53" i="10"/>
  <c r="L53" i="10" s="1"/>
  <c r="K26" i="10"/>
  <c r="K13" i="10"/>
  <c r="K29" i="10"/>
  <c r="K44" i="10"/>
  <c r="K31" i="10"/>
  <c r="K61" i="10"/>
  <c r="K36" i="10"/>
  <c r="K63" i="10"/>
  <c r="K23" i="10"/>
  <c r="K14" i="10"/>
  <c r="K19" i="10"/>
  <c r="K7" i="10"/>
  <c r="K15" i="10"/>
  <c r="K32" i="10"/>
  <c r="K38" i="10"/>
  <c r="K39" i="10"/>
  <c r="K40" i="10"/>
  <c r="H28" i="227" l="1"/>
  <c r="H22" i="227"/>
  <c r="H22" i="82"/>
  <c r="F28" i="82"/>
  <c r="B1" i="233"/>
  <c r="B33" i="233" s="1"/>
  <c r="A1" i="233"/>
  <c r="H23" i="227" l="1"/>
  <c r="H314" i="269"/>
  <c r="H315" i="269" s="1"/>
  <c r="H281" i="269"/>
  <c r="H282" i="269" s="1"/>
  <c r="H23" i="82"/>
  <c r="H28" i="82"/>
  <c r="F287" i="269"/>
  <c r="H29" i="227"/>
  <c r="H320" i="269"/>
  <c r="H321" i="269" s="1"/>
  <c r="G323" i="269" s="1"/>
  <c r="I63" i="10"/>
  <c r="L63" i="10" s="1"/>
  <c r="H29" i="82" l="1"/>
  <c r="H287" i="269"/>
  <c r="H288" i="269" s="1"/>
  <c r="G290" i="269" s="1"/>
  <c r="I20" i="10"/>
  <c r="L20" i="10" s="1"/>
  <c r="I61" i="10" l="1"/>
  <c r="L61" i="10" s="1"/>
  <c r="L59" i="10"/>
  <c r="I57" i="10"/>
  <c r="L57" i="10" s="1"/>
  <c r="I62" i="10"/>
  <c r="L62" i="10" s="1"/>
  <c r="I60" i="10"/>
  <c r="L60" i="10" s="1"/>
  <c r="I55" i="10"/>
  <c r="L55" i="10" s="1"/>
  <c r="B1" i="232"/>
  <c r="B10" i="232" s="1"/>
  <c r="A1" i="232"/>
  <c r="D6" i="232"/>
  <c r="D397" i="269" s="1"/>
  <c r="D398" i="269" s="1"/>
  <c r="F400" i="269" s="1"/>
  <c r="B1" i="231"/>
  <c r="B10" i="231" s="1"/>
  <c r="A1" i="231"/>
  <c r="B1" i="230"/>
  <c r="B15" i="230" s="1"/>
  <c r="A1" i="230"/>
  <c r="A1" i="229"/>
  <c r="B1" i="229"/>
  <c r="D7" i="232" l="1"/>
  <c r="F10" i="232" s="1"/>
  <c r="I56" i="10"/>
  <c r="L56" i="10" s="1"/>
  <c r="D8" i="231"/>
  <c r="G10" i="231" s="1"/>
  <c r="D13" i="230"/>
  <c r="G15" i="230" s="1"/>
  <c r="G31" i="10" l="1"/>
  <c r="I31" i="10" s="1"/>
  <c r="L31" i="10" s="1"/>
  <c r="G29" i="10"/>
  <c r="I29" i="10" s="1"/>
  <c r="L29" i="10" s="1"/>
  <c r="G30" i="10"/>
  <c r="I30" i="10" s="1"/>
  <c r="L30" i="10" s="1"/>
  <c r="B17" i="229"/>
  <c r="A1" i="228" l="1"/>
  <c r="B1" i="228"/>
  <c r="B16" i="228" s="1"/>
  <c r="A1" i="227"/>
  <c r="B1" i="227"/>
  <c r="B31" i="227" s="1"/>
  <c r="A1" i="82"/>
  <c r="B1" i="82"/>
  <c r="I13" i="10"/>
  <c r="L13" i="10" s="1"/>
  <c r="D71" i="144" l="1"/>
  <c r="E71" i="144" s="1"/>
  <c r="E122" i="144" l="1"/>
  <c r="I19" i="10" l="1"/>
  <c r="L19" i="10" s="1"/>
  <c r="E6" i="134" l="1"/>
  <c r="F8" i="134" s="1"/>
  <c r="G40" i="10" s="1"/>
  <c r="E6" i="98"/>
  <c r="E6" i="100"/>
  <c r="E6" i="103"/>
  <c r="E8" i="103" s="1"/>
  <c r="G36" i="10" s="1"/>
  <c r="E6" i="136"/>
  <c r="A1" i="136" l="1"/>
  <c r="B1" i="136" l="1"/>
  <c r="I40" i="10" l="1"/>
  <c r="L40" i="10" s="1"/>
  <c r="I43" i="10"/>
  <c r="L43" i="10" s="1"/>
  <c r="I44" i="10"/>
  <c r="L44" i="10" s="1"/>
  <c r="I46" i="10"/>
  <c r="L46" i="10" s="1"/>
  <c r="I47" i="10"/>
  <c r="L47" i="10" s="1"/>
  <c r="I49" i="10"/>
  <c r="L49" i="10" s="1"/>
  <c r="I14" i="10" l="1"/>
  <c r="L14" i="10" s="1"/>
  <c r="I15" i="10"/>
  <c r="L15" i="10" s="1"/>
  <c r="I23" i="10"/>
  <c r="L23" i="10" s="1"/>
  <c r="B1" i="145" l="1"/>
  <c r="B8" i="145" s="1"/>
  <c r="A1" i="145"/>
  <c r="E6" i="145"/>
  <c r="E8" i="145" s="1"/>
  <c r="G7" i="10" s="1"/>
  <c r="B133" i="144" l="1"/>
  <c r="E130" i="144" l="1"/>
  <c r="E133" i="144" l="1"/>
  <c r="G8" i="10" s="1"/>
  <c r="I8" i="10" s="1"/>
  <c r="L8" i="10" s="1"/>
  <c r="B8" i="136"/>
  <c r="F8" i="136" l="1"/>
  <c r="G35" i="10" s="1"/>
  <c r="B8" i="134" l="1"/>
  <c r="B31" i="82" l="1"/>
  <c r="I22" i="10" l="1"/>
  <c r="L22" i="10" s="1"/>
  <c r="I35" i="10" l="1"/>
  <c r="L35" i="10" s="1"/>
  <c r="I11" i="10"/>
  <c r="L11" i="10" s="1"/>
  <c r="F8" i="98" l="1"/>
  <c r="G39" i="10" s="1"/>
  <c r="I39" i="10" s="1"/>
  <c r="L39" i="10" s="1"/>
  <c r="I17" i="10"/>
  <c r="L17" i="10" s="1"/>
  <c r="B8" i="103" l="1"/>
  <c r="B8" i="100" l="1"/>
  <c r="F8" i="100"/>
  <c r="G38" i="10" s="1"/>
  <c r="I38" i="10" s="1"/>
  <c r="L38" i="10" s="1"/>
  <c r="B8" i="98"/>
  <c r="I36" i="10" l="1"/>
  <c r="L36" i="10" s="1"/>
  <c r="I7" i="10" l="1"/>
  <c r="L7" i="10" s="1"/>
  <c r="L6" i="10" s="1"/>
  <c r="L98" i="10" s="1"/>
  <c r="L100" i="10" s="1"/>
  <c r="I11" i="233" l="1"/>
  <c r="H33" i="233" s="1"/>
  <c r="I11" i="228"/>
  <c r="H16" i="228" s="1"/>
  <c r="G27" i="10" s="1"/>
  <c r="I27" i="10" s="1"/>
  <c r="L27" i="10" s="1"/>
  <c r="G31" i="82" l="1"/>
  <c r="G25" i="10" s="1"/>
  <c r="I25" i="10" s="1"/>
  <c r="L25" i="10" s="1"/>
  <c r="G32" i="10"/>
  <c r="I32" i="10" s="1"/>
  <c r="L32" i="10" s="1"/>
  <c r="I11" i="227" l="1"/>
  <c r="G31" i="227" s="1"/>
  <c r="I11" i="229"/>
  <c r="H17" i="229" l="1"/>
  <c r="G28" i="10" s="1"/>
  <c r="I28" i="10" s="1"/>
  <c r="L28" i="10" s="1"/>
  <c r="G26" i="10"/>
  <c r="I26" i="10" s="1"/>
  <c r="L26" i="10" s="1"/>
  <c r="L24" i="10" l="1"/>
</calcChain>
</file>

<file path=xl/sharedStrings.xml><?xml version="1.0" encoding="utf-8"?>
<sst xmlns="http://schemas.openxmlformats.org/spreadsheetml/2006/main" count="2345" uniqueCount="511">
  <si>
    <t>ITEM</t>
  </si>
  <si>
    <t>UNIDAD</t>
  </si>
  <si>
    <t>1.1</t>
  </si>
  <si>
    <t>Ha</t>
  </si>
  <si>
    <t>un</t>
  </si>
  <si>
    <t>m</t>
  </si>
  <si>
    <t>OBRAS COMPLEMENTARIAS</t>
  </si>
  <si>
    <t>[Ha]</t>
  </si>
  <si>
    <t>a</t>
  </si>
  <si>
    <t>Longitud</t>
  </si>
  <si>
    <t>[m]</t>
  </si>
  <si>
    <t>RUBRO</t>
  </si>
  <si>
    <t>2.1</t>
  </si>
  <si>
    <t>2.2</t>
  </si>
  <si>
    <t>Terraplén con compactación especial</t>
  </si>
  <si>
    <t>2.3</t>
  </si>
  <si>
    <t>2.4</t>
  </si>
  <si>
    <t>IMPREVISTOS</t>
  </si>
  <si>
    <t>Volumen</t>
  </si>
  <si>
    <t>CANTIDAD COMPUTADA</t>
  </si>
  <si>
    <t>DESCRIPCIÓN</t>
  </si>
  <si>
    <t>Cantidad</t>
  </si>
  <si>
    <t>[un]</t>
  </si>
  <si>
    <t>Total</t>
  </si>
  <si>
    <t>Area</t>
  </si>
  <si>
    <t>J:</t>
  </si>
  <si>
    <t>H:</t>
  </si>
  <si>
    <t>L:</t>
  </si>
  <si>
    <t>Ancho de alcantarilla</t>
  </si>
  <si>
    <t>Longitud de alcantarilla</t>
  </si>
  <si>
    <t>Altura de alcantarilla</t>
  </si>
  <si>
    <t>Area Media</t>
  </si>
  <si>
    <t>Sector</t>
  </si>
  <si>
    <t>1.2</t>
  </si>
  <si>
    <t>Riego de curado con emulsión catiónica CI</t>
  </si>
  <si>
    <t>Riego de liga con emulsión catiónica CRR</t>
  </si>
  <si>
    <t>tn</t>
  </si>
  <si>
    <t>0+000</t>
  </si>
  <si>
    <t>A3</t>
  </si>
  <si>
    <t>A4</t>
  </si>
  <si>
    <t>A5</t>
  </si>
  <si>
    <t>A6</t>
  </si>
  <si>
    <t>A2</t>
  </si>
  <si>
    <t>Desbosque, destronque y limpieza del terreno</t>
  </si>
  <si>
    <t>Calzada principal</t>
  </si>
  <si>
    <t>Subrasante</t>
  </si>
  <si>
    <t>2.1.1</t>
  </si>
  <si>
    <t>2.2.1</t>
  </si>
  <si>
    <t>2.2.2</t>
  </si>
  <si>
    <t>2.4.1</t>
  </si>
  <si>
    <t>2.4.2</t>
  </si>
  <si>
    <t>Riegos</t>
  </si>
  <si>
    <t>4.2.4</t>
  </si>
  <si>
    <t>4.2.5</t>
  </si>
  <si>
    <t>4.2.6</t>
  </si>
  <si>
    <t>4.1</t>
  </si>
  <si>
    <t>4.1.1</t>
  </si>
  <si>
    <t>Barandas, Alambrados y otras</t>
  </si>
  <si>
    <t>4.1.2</t>
  </si>
  <si>
    <t>4.1.5</t>
  </si>
  <si>
    <t>Tranquera s/plano J-5084 - Tipo "B"</t>
  </si>
  <si>
    <t>Alambrado nuevo s/plano H-2840-I - Tipo "C"</t>
  </si>
  <si>
    <t>Alambrado existente a retirar</t>
  </si>
  <si>
    <t>Demoliciones</t>
  </si>
  <si>
    <t>Alteo de línea de Media Tensión (13,2 kV)</t>
  </si>
  <si>
    <t>Traslado de línea de Media Tensión (13,2 kV)</t>
  </si>
  <si>
    <t>Traslado de servicios</t>
  </si>
  <si>
    <t>Traslado de línea de Media Tensión (33 kV)</t>
  </si>
  <si>
    <t>4.3.1</t>
  </si>
  <si>
    <t>4.3</t>
  </si>
  <si>
    <t>4.2</t>
  </si>
  <si>
    <t>Hormigón de cemento portland H-8, excluida la armadura</t>
  </si>
  <si>
    <t>Hormigón de cemento portland H-13, excluida la armadura</t>
  </si>
  <si>
    <t>Hormigón de cemento portland H-21, excluida la armadura</t>
  </si>
  <si>
    <t>Acero especial en barras ADN-420 colocado</t>
  </si>
  <si>
    <t>-</t>
  </si>
  <si>
    <t>Ancho</t>
  </si>
  <si>
    <t>Progresiva</t>
  </si>
  <si>
    <t>Descripción</t>
  </si>
  <si>
    <t>N° de luces</t>
  </si>
  <si>
    <t>C</t>
  </si>
  <si>
    <t>Bases y Subbases no bituminosas</t>
  </si>
  <si>
    <t>Mezclas y capas asfálticas</t>
  </si>
  <si>
    <t>2.2.3</t>
  </si>
  <si>
    <t>N°</t>
  </si>
  <si>
    <r>
      <t xml:space="preserve">• </t>
    </r>
    <r>
      <rPr>
        <b/>
        <u/>
        <sz val="12"/>
        <color theme="1"/>
        <rFont val="Arial"/>
        <family val="2"/>
      </rPr>
      <t>Alcantarillas de ingreso</t>
    </r>
  </si>
  <si>
    <t>Colocación de caños de HºAº, Ø=0,80m</t>
  </si>
  <si>
    <t>Carpeta de concreto asfáltico tipo CAC D-19 CA30; e=0,07 m</t>
  </si>
  <si>
    <t>Baranda metalica de defensa</t>
  </si>
  <si>
    <t>2.3.1</t>
  </si>
  <si>
    <t>2.3.2</t>
  </si>
  <si>
    <r>
      <t xml:space="preserve">• </t>
    </r>
    <r>
      <rPr>
        <b/>
        <u/>
        <sz val="12"/>
        <color theme="1"/>
        <rFont val="Arial"/>
        <family val="2"/>
      </rPr>
      <t>Alcantarillas Tipo O-41211</t>
    </r>
  </si>
  <si>
    <t>3.1</t>
  </si>
  <si>
    <t>3.2</t>
  </si>
  <si>
    <t>3.3</t>
  </si>
  <si>
    <t>3.4</t>
  </si>
  <si>
    <t>3.5</t>
  </si>
  <si>
    <t>3.6</t>
  </si>
  <si>
    <t>Colocación de caños de HºAº, Ø=0,60m</t>
  </si>
  <si>
    <t>Longitud [m]</t>
  </si>
  <si>
    <t>Cantidad [u]</t>
  </si>
  <si>
    <t>3.7</t>
  </si>
  <si>
    <t>Colocación de caños de HºAº, Ø=1,00m</t>
  </si>
  <si>
    <t>A7b</t>
  </si>
  <si>
    <t>6.1</t>
  </si>
  <si>
    <t>Tablero General de Medición, Comando y Protección</t>
  </si>
  <si>
    <t>Canalización para tendido eléctrico en terreno natural</t>
  </si>
  <si>
    <t>Canalización para tendido eléctrico bajo pavimento</t>
  </si>
  <si>
    <t>Subestación Transformadora Aérea 25 kVA</t>
  </si>
  <si>
    <t xml:space="preserve">m </t>
  </si>
  <si>
    <t xml:space="preserve">un </t>
  </si>
  <si>
    <t>J
[m]</t>
  </si>
  <si>
    <t>H
[m]</t>
  </si>
  <si>
    <t>L
[m]</t>
  </si>
  <si>
    <t>Total
[m]</t>
  </si>
  <si>
    <r>
      <t>[m</t>
    </r>
    <r>
      <rPr>
        <b/>
        <sz val="14"/>
        <color theme="1"/>
        <rFont val="Arial"/>
        <family val="2"/>
      </rPr>
      <t>]</t>
    </r>
  </si>
  <si>
    <t>[Tn]</t>
  </si>
  <si>
    <t>Total Acero [Tn]</t>
  </si>
  <si>
    <t>Base de concreto asfáltico tipo CAC D-19 CA30; e=0,08 m</t>
  </si>
  <si>
    <t>2.3.3</t>
  </si>
  <si>
    <t>Carpeta de concreto asfáltico tipo CAC D-19 CA30; e=0,05 m</t>
  </si>
  <si>
    <t>3.8</t>
  </si>
  <si>
    <t>Excavación para fundaciones y desagües</t>
  </si>
  <si>
    <t>6.2</t>
  </si>
  <si>
    <t>6.3</t>
  </si>
  <si>
    <t>6.4</t>
  </si>
  <si>
    <t>6.5</t>
  </si>
  <si>
    <t>6.6</t>
  </si>
  <si>
    <t>6.7</t>
  </si>
  <si>
    <t>6.8</t>
  </si>
  <si>
    <t>ILUMINACIÓN</t>
  </si>
  <si>
    <r>
      <t xml:space="preserve">• </t>
    </r>
    <r>
      <rPr>
        <b/>
        <u/>
        <sz val="12"/>
        <color theme="1"/>
        <rFont val="Arial"/>
        <family val="2"/>
      </rPr>
      <t>Alcantarillas transversales de caño Tipo H-2993</t>
    </r>
  </si>
  <si>
    <r>
      <rPr>
        <b/>
        <sz val="12"/>
        <color theme="1"/>
        <rFont val="Arial"/>
        <family val="2"/>
      </rPr>
      <t xml:space="preserve">• </t>
    </r>
    <r>
      <rPr>
        <b/>
        <u/>
        <sz val="12"/>
        <color theme="1"/>
        <rFont val="Arial"/>
        <family val="2"/>
      </rPr>
      <t>Cabezales para alcantarillas transversales de caño Tipo H-2993</t>
    </r>
  </si>
  <si>
    <t>[m³/u]</t>
  </si>
  <si>
    <r>
      <t xml:space="preserve">• </t>
    </r>
    <r>
      <rPr>
        <b/>
        <u/>
        <sz val="12"/>
        <color theme="1"/>
        <rFont val="Arial"/>
        <family val="2"/>
      </rPr>
      <t>Cabezales para alcantarillas transversales de caño Tipo H-2993</t>
    </r>
  </si>
  <si>
    <r>
      <t xml:space="preserve">• </t>
    </r>
    <r>
      <rPr>
        <b/>
        <u/>
        <sz val="12"/>
        <color theme="1"/>
        <rFont val="Arial"/>
        <family val="2"/>
      </rPr>
      <t>Cabezales para alcantarillas de ingreso de caño Tipo H-2993</t>
    </r>
  </si>
  <si>
    <t>Cantidad cab. [u]</t>
  </si>
  <si>
    <t>Cantidad alc. [u]</t>
  </si>
  <si>
    <t>Nuevo</t>
  </si>
  <si>
    <t>COSTO UNITARIO</t>
  </si>
  <si>
    <t>PRECIO UNITARIO</t>
  </si>
  <si>
    <t>Altura
[m]</t>
  </si>
  <si>
    <t>Columna H=9,00m libre con brazo de 2,50m completa 150W</t>
  </si>
  <si>
    <t>Columna H=9,00m libre con brazo de 2,50m completa 250W</t>
  </si>
  <si>
    <t>6.9</t>
  </si>
  <si>
    <t>Columna H=12,00m libre con brazo de 2,50m completa 400W</t>
  </si>
  <si>
    <t>Ø [m]</t>
  </si>
  <si>
    <t>Area [m²]</t>
  </si>
  <si>
    <t>PRECIO</t>
  </si>
  <si>
    <t>COEFICIENTE RESUMEN</t>
  </si>
  <si>
    <t xml:space="preserve">CÁLCULO DEL COEFICIENTE DE RESUMEN </t>
  </si>
  <si>
    <t>SIGLAS</t>
  </si>
  <si>
    <t>COSTO NETO:</t>
  </si>
  <si>
    <t>C.N.</t>
  </si>
  <si>
    <t>GASTOS GENERALES</t>
  </si>
  <si>
    <t xml:space="preserve">G.G. </t>
  </si>
  <si>
    <t>(S1 =C.N. + G.G.)</t>
  </si>
  <si>
    <t>S.1</t>
  </si>
  <si>
    <t>BENEFICIOS</t>
  </si>
  <si>
    <t>B</t>
  </si>
  <si>
    <t>(S2 =S.1 + B.)</t>
  </si>
  <si>
    <t>S.2</t>
  </si>
  <si>
    <t>GASTOS FINANCIEROS</t>
  </si>
  <si>
    <t>G.F.</t>
  </si>
  <si>
    <t>(S3 =S.2 + GF)</t>
  </si>
  <si>
    <t>S.3</t>
  </si>
  <si>
    <t>I.V.A.</t>
  </si>
  <si>
    <t>I.V.A</t>
  </si>
  <si>
    <t>IMPUESTOS INGRESOS BRUTOS</t>
  </si>
  <si>
    <t>IB</t>
  </si>
  <si>
    <t>IMPUESTO AL CHEQUE</t>
  </si>
  <si>
    <t>COEFICIENTE RESUMEN (=S.3+ G.F.)</t>
  </si>
  <si>
    <t>C.R.</t>
  </si>
  <si>
    <t>ADOPTADO</t>
  </si>
  <si>
    <t>SEÑALIZACIÓN</t>
  </si>
  <si>
    <t>Suelo estabilizado con cal; CBR a la 5º Penetración ≥ 30%</t>
  </si>
  <si>
    <t>Suelo tratado con cal; CBR ≥ 6%</t>
  </si>
  <si>
    <t>Cordón montable de hormigón de 0,20 m de ancho</t>
  </si>
  <si>
    <t>5.1</t>
  </si>
  <si>
    <t>5.2</t>
  </si>
  <si>
    <t>Señalización horizontal por pulverización 1,5 mm</t>
  </si>
  <si>
    <t>5.3</t>
  </si>
  <si>
    <t>Señalización horizontal por extrusión 3 mm</t>
  </si>
  <si>
    <t>Traslado de línea de Baja Tensión</t>
  </si>
  <si>
    <t>Alteo de línea de Baja Tensión</t>
  </si>
  <si>
    <t>4.2.1</t>
  </si>
  <si>
    <t>4.2.2</t>
  </si>
  <si>
    <t>4.2.3</t>
  </si>
  <si>
    <t>Alteo de línea de Media Tensión (7,6 kV)</t>
  </si>
  <si>
    <r>
      <t xml:space="preserve">• </t>
    </r>
    <r>
      <rPr>
        <b/>
        <u/>
        <sz val="12"/>
        <color theme="1"/>
        <rFont val="Arial"/>
        <family val="2"/>
      </rPr>
      <t>INTERSECCIONES</t>
    </r>
  </si>
  <si>
    <t>4.1.3</t>
  </si>
  <si>
    <t>4.1.4</t>
  </si>
  <si>
    <t>gl</t>
  </si>
  <si>
    <t>Unidades</t>
  </si>
  <si>
    <t>Señalización Vertical Lateral</t>
  </si>
  <si>
    <t>Area Total</t>
  </si>
  <si>
    <t>[Unidad]</t>
  </si>
  <si>
    <t>Advertencia</t>
  </si>
  <si>
    <t>Preventivas</t>
  </si>
  <si>
    <t>P.7 (da) derecha</t>
  </si>
  <si>
    <t>P.7 (db) izquierda</t>
  </si>
  <si>
    <t>P.21</t>
  </si>
  <si>
    <t>P.24</t>
  </si>
  <si>
    <t>Prohibicion</t>
  </si>
  <si>
    <t>R6</t>
  </si>
  <si>
    <t>Restriccion</t>
  </si>
  <si>
    <t>R15</t>
  </si>
  <si>
    <t>R22a</t>
  </si>
  <si>
    <t>R27</t>
  </si>
  <si>
    <t>R28</t>
  </si>
  <si>
    <t>Informativas</t>
  </si>
  <si>
    <t>I.6 (1)</t>
  </si>
  <si>
    <t>I.6 (3)</t>
  </si>
  <si>
    <t>Por Pulverizacion, con pintura 1,5mm</t>
  </si>
  <si>
    <t>Módulo Marcación</t>
  </si>
  <si>
    <t>Linea Central - Amarilla Continua  (H.1.1)</t>
  </si>
  <si>
    <t>Linea Central - Blanca Discontinua  (H.1.2)</t>
  </si>
  <si>
    <t>Linea - Blanca Discontinua  (H.2.4)</t>
  </si>
  <si>
    <t>Linea de Bordes - Blanca Continua (H.3.2)</t>
  </si>
  <si>
    <t>Marcas de isletas lineas amarillas (H8.2)</t>
  </si>
  <si>
    <t>Marcas de isletas lineas blancas (H8.1)</t>
  </si>
  <si>
    <t>Ceda el paso  (H.12)</t>
  </si>
  <si>
    <t>[Un]</t>
  </si>
  <si>
    <t>Area Un</t>
  </si>
  <si>
    <t>Por Extrusion, con pintura 3mm</t>
  </si>
  <si>
    <t>Señalización vertical lateral</t>
  </si>
  <si>
    <t>4.1.6</t>
  </si>
  <si>
    <t>Prog.</t>
  </si>
  <si>
    <t>0+00</t>
  </si>
  <si>
    <t>Cordón de H° protector de borde de pavimento L=12m</t>
  </si>
  <si>
    <t>Demolición de alcantarillas y estructuras existentes</t>
  </si>
  <si>
    <t>Flecha Simple Curvada &gt; 60 km/h y &lt; 110 km/h (H.9.3.2)</t>
  </si>
  <si>
    <t>Demolición de alcantarillas</t>
  </si>
  <si>
    <t>Global</t>
  </si>
  <si>
    <t>[gl]</t>
  </si>
  <si>
    <t>MOVIMIENTOS DE SUELOS</t>
  </si>
  <si>
    <t>PAVIMENTOS</t>
  </si>
  <si>
    <t>OBRAS DE ARTE</t>
  </si>
  <si>
    <t>MOVILIZACIÓN DE OBRA</t>
  </si>
  <si>
    <t>A7</t>
  </si>
  <si>
    <t xml:space="preserve"> </t>
  </si>
  <si>
    <t>[m²]</t>
  </si>
  <si>
    <t>[m³]</t>
  </si>
  <si>
    <t>m³</t>
  </si>
  <si>
    <t>Volumen Hº tipo E
[m³]</t>
  </si>
  <si>
    <t>Volumen Hº tipo D
[m³]</t>
  </si>
  <si>
    <t>Volumen Hº tipo B
[m³]</t>
  </si>
  <si>
    <t>Volumen exc.
[m³]</t>
  </si>
  <si>
    <t xml:space="preserve">Subbase de suelo arena cemento; RCS ≥18 kg/cm² a los 7 días </t>
  </si>
  <si>
    <t>Base de grava cemento; RCS entre 23 y 25 kg/cm² a los 7 días</t>
  </si>
  <si>
    <t>m²</t>
  </si>
  <si>
    <t>Conductor subterráneo 4x16 mm²</t>
  </si>
  <si>
    <t>Alimentador subterráneo 3x120/70 mm²</t>
  </si>
  <si>
    <t>Progresivas [km]</t>
  </si>
  <si>
    <t>Progresiva
[km]</t>
  </si>
  <si>
    <t>Progresivas
[km]</t>
  </si>
  <si>
    <t>CANTIDAD
Total</t>
  </si>
  <si>
    <t>PRESUPUESTO Total x km ($/km)</t>
  </si>
  <si>
    <r>
      <t xml:space="preserve">• </t>
    </r>
    <r>
      <rPr>
        <b/>
        <u/>
        <sz val="12"/>
        <color theme="1"/>
        <rFont val="Arial"/>
        <family val="2"/>
      </rPr>
      <t>Alcantarillas transversal</t>
    </r>
  </si>
  <si>
    <t>3+698</t>
  </si>
  <si>
    <t>4+433</t>
  </si>
  <si>
    <t>6+691</t>
  </si>
  <si>
    <t>7+952</t>
  </si>
  <si>
    <t>10+128</t>
  </si>
  <si>
    <t>A1a</t>
  </si>
  <si>
    <t>0+000 a 11+168</t>
  </si>
  <si>
    <t>P.2 (b)</t>
  </si>
  <si>
    <t>P.16</t>
  </si>
  <si>
    <t>Prioridad</t>
  </si>
  <si>
    <t>I.2</t>
  </si>
  <si>
    <t>I.3</t>
  </si>
  <si>
    <t>I.10</t>
  </si>
  <si>
    <t>Flecha Simple Curvada         &gt; 60 km/h y &lt; 110 km/h (H.9.3.2)</t>
  </si>
  <si>
    <t>Señal Reductor de velocidad (H.7)</t>
  </si>
  <si>
    <t>Base de concreto asfáltico tipo CAC D-19 CA30; e=0,09 m</t>
  </si>
  <si>
    <t>2.3.4</t>
  </si>
  <si>
    <t>Superficie</t>
  </si>
  <si>
    <t>PUENTES</t>
  </si>
  <si>
    <t>7.1</t>
  </si>
  <si>
    <t>7.2</t>
  </si>
  <si>
    <t>7.3</t>
  </si>
  <si>
    <t>7.4</t>
  </si>
  <si>
    <t>Hormigón armado H-21 para losas de aproximación excluida armadura</t>
  </si>
  <si>
    <t>7.5</t>
  </si>
  <si>
    <t>7.6</t>
  </si>
  <si>
    <t>Hormigón armado H-21 con cemento ARS para pilotes excavados, excluida armadura, incluida excavación</t>
  </si>
  <si>
    <t>7.7</t>
  </si>
  <si>
    <t>Hormigón simple H-17 para muro de pie en revestimientos de estribos</t>
  </si>
  <si>
    <t>7.8</t>
  </si>
  <si>
    <t>Concreto asfáltico en caliente para carpeta de desgaste, espesor 5 cm</t>
  </si>
  <si>
    <t>7.9</t>
  </si>
  <si>
    <t>Prelosas prefabricadas de Hormigón armado H-30 incluida armadura, espesor 5 cm</t>
  </si>
  <si>
    <t>7.10</t>
  </si>
  <si>
    <t>Acero especial en barras tipo ADN 420 colocado.</t>
  </si>
  <si>
    <t>7.11</t>
  </si>
  <si>
    <t>7.12</t>
  </si>
  <si>
    <t>Traslado y montaje de vigas postesadas</t>
  </si>
  <si>
    <t>7.13</t>
  </si>
  <si>
    <t>Placas de Neopreno, dureza Shore 60, zunchadas, colocados, incluyendo el mortero Grouting para tetones</t>
  </si>
  <si>
    <t>7.14</t>
  </si>
  <si>
    <t>Juntas de dilatación de asfalto modificado</t>
  </si>
  <si>
    <t>7.15</t>
  </si>
  <si>
    <t xml:space="preserve">Baranda para defensa vehicular con sistema de Contención H4, Ancho de Trabajo W4 e Índice de Severidad B,colocada y pintada </t>
  </si>
  <si>
    <t>7.16</t>
  </si>
  <si>
    <t>Caños para desagüe de hierro galvanizado Ø 100 mm, Verticales en Calzadas cada 2,50 m, Conducciones Longitudinales y Bajadas en Estribos y Pilares, incluyendo codos, curvas, enchufes, bocas de inspección, soportes, etc, colocados.-</t>
  </si>
  <si>
    <t>7.17</t>
  </si>
  <si>
    <t>7.18</t>
  </si>
  <si>
    <t>Excavación para fundaciones</t>
  </si>
  <si>
    <t>7.19</t>
  </si>
  <si>
    <t>7.20</t>
  </si>
  <si>
    <t>Provisión y Colocación de Colchonetas de piedra embolsada, espesor 0,17 m</t>
  </si>
  <si>
    <t>Provisión y Colocación de geotextil no tejido</t>
  </si>
  <si>
    <t>ESTACIÓN DE BOMBEO</t>
  </si>
  <si>
    <t>8.1</t>
  </si>
  <si>
    <t>8.2</t>
  </si>
  <si>
    <t>8.3</t>
  </si>
  <si>
    <t>11+168</t>
  </si>
  <si>
    <t>A5a</t>
  </si>
  <si>
    <t>5+937</t>
  </si>
  <si>
    <t>Progresiva [km]</t>
  </si>
  <si>
    <t>Rotonda en intersección con RN Nº12</t>
  </si>
  <si>
    <t>Rotonda en intersección con RP Nº26</t>
  </si>
  <si>
    <t>Puente sobre Arroyo Chañar</t>
  </si>
  <si>
    <t xml:space="preserve">Rotonda en Intersección con RN Nº12 </t>
  </si>
  <si>
    <t xml:space="preserve">Rotonda en Intersección con RP Nº26 </t>
  </si>
  <si>
    <r>
      <t xml:space="preserve">CÓMPUTOS MÉTRICOS Y PRESUPUESTO (Diciembre 2024)
</t>
    </r>
    <r>
      <rPr>
        <b/>
        <i/>
        <sz val="14"/>
        <rFont val="Arial"/>
        <family val="2"/>
      </rPr>
      <t>Alternativa 2</t>
    </r>
  </si>
  <si>
    <t>PRESUPUESTO Total - Alternativa 2</t>
  </si>
  <si>
    <t>Hormigon  H-21</t>
  </si>
  <si>
    <t xml:space="preserve">n° de losas / tramo </t>
  </si>
  <si>
    <t xml:space="preserve">Long. tramo </t>
  </si>
  <si>
    <t>Ancho tablero</t>
  </si>
  <si>
    <t xml:space="preserve">Esp. </t>
  </si>
  <si>
    <t xml:space="preserve">Volumen de Hº / tramo
</t>
  </si>
  <si>
    <t>N° de tramos / puente</t>
  </si>
  <si>
    <t>Vol total [m³]</t>
  </si>
  <si>
    <t>A descontar (prelosas)</t>
  </si>
  <si>
    <t>Volumen de H°</t>
  </si>
  <si>
    <t xml:space="preserve"> [u]</t>
  </si>
  <si>
    <t xml:space="preserve"> [m³]</t>
  </si>
  <si>
    <t>Losas</t>
  </si>
  <si>
    <t>Vigas prefabricadas postesadas</t>
  </si>
  <si>
    <t>Long. total tramo</t>
  </si>
  <si>
    <t xml:space="preserve">Altura viga </t>
  </si>
  <si>
    <t>Sección normal</t>
  </si>
  <si>
    <t>Long. sección normal</t>
  </si>
  <si>
    <t>Area planta sección maciza (x2)</t>
  </si>
  <si>
    <t>Area planta transición (x2)</t>
  </si>
  <si>
    <t>Vol. Hº unit.</t>
  </si>
  <si>
    <t>N° vigas / tramo</t>
  </si>
  <si>
    <t>Nº tramos</t>
  </si>
  <si>
    <t>Cant. Total Vigas</t>
  </si>
  <si>
    <t>Vol. Hº total</t>
  </si>
  <si>
    <t>[u]</t>
  </si>
  <si>
    <t>Losas de aproximación</t>
  </si>
  <si>
    <t>Hormigon    H-21</t>
  </si>
  <si>
    <t xml:space="preserve">n°de losas / puente </t>
  </si>
  <si>
    <t xml:space="preserve">Longitud </t>
  </si>
  <si>
    <t xml:space="preserve">Ancho </t>
  </si>
  <si>
    <t xml:space="preserve">Espesor </t>
  </si>
  <si>
    <t>Volumen de Hº</t>
  </si>
  <si>
    <t>Sección</t>
  </si>
  <si>
    <t xml:space="preserve">Ancho de losa </t>
  </si>
  <si>
    <t>Volumen H°/nervio</t>
  </si>
  <si>
    <t xml:space="preserve">n° nervios/ losa </t>
  </si>
  <si>
    <t>n° losas/ puente</t>
  </si>
  <si>
    <t>Nervios (h=0,15m)</t>
  </si>
  <si>
    <t xml:space="preserve">Pilas </t>
  </si>
  <si>
    <t xml:space="preserve">Columnas </t>
  </si>
  <si>
    <t xml:space="preserve">Cantidad columnas/ pila </t>
  </si>
  <si>
    <t>Cantidad pilas/ puente</t>
  </si>
  <si>
    <t>Diámetro</t>
  </si>
  <si>
    <t>Altura</t>
  </si>
  <si>
    <t xml:space="preserve">Dinteles </t>
  </si>
  <si>
    <t xml:space="preserve">Cantidad dinteles/ pila </t>
  </si>
  <si>
    <t xml:space="preserve">Altura </t>
  </si>
  <si>
    <t>Viga dintel</t>
  </si>
  <si>
    <t>Cantidad adicionales/ dintel</t>
  </si>
  <si>
    <t>Cantidad dinteles/ puente</t>
  </si>
  <si>
    <t xml:space="preserve">Adicional </t>
  </si>
  <si>
    <t>Vigas transversales</t>
  </si>
  <si>
    <t xml:space="preserve">Cantidad vigas/ pila </t>
  </si>
  <si>
    <t xml:space="preserve">Estribos  </t>
  </si>
  <si>
    <t>Cantidad columnas/  Estribo</t>
  </si>
  <si>
    <t>Cantidad estribos/ puente</t>
  </si>
  <si>
    <t>Cantidad dinteles/ estribo</t>
  </si>
  <si>
    <t>Cantidad / estribo</t>
  </si>
  <si>
    <t>Espaldon transversal</t>
  </si>
  <si>
    <t xml:space="preserve">Espaldon extremo </t>
  </si>
  <si>
    <t>Sección*</t>
  </si>
  <si>
    <t>Cantidad vigas/ estribo</t>
  </si>
  <si>
    <t>Pilotes excavados por pila</t>
  </si>
  <si>
    <t>Ø</t>
  </si>
  <si>
    <t>CPP</t>
  </si>
  <si>
    <t>TN</t>
  </si>
  <si>
    <t>Lp</t>
  </si>
  <si>
    <t>Nº</t>
  </si>
  <si>
    <t>Pilas</t>
  </si>
  <si>
    <t>Pilotes / Pila</t>
  </si>
  <si>
    <t>Pilotes excavados por estribo</t>
  </si>
  <si>
    <t xml:space="preserve">Estribos </t>
  </si>
  <si>
    <t>Pilotes / Estribos</t>
  </si>
  <si>
    <t>Muro de pie</t>
  </si>
  <si>
    <t xml:space="preserve">Sección </t>
  </si>
  <si>
    <t>Longitud / estribo</t>
  </si>
  <si>
    <t>Cantidadde estribos</t>
  </si>
  <si>
    <t>Volumen total de H°</t>
  </si>
  <si>
    <t xml:space="preserve"> [m²]</t>
  </si>
  <si>
    <t>Concreto asfáltico</t>
  </si>
  <si>
    <t xml:space="preserve">Ancho (calzada + banquinas) </t>
  </si>
  <si>
    <t xml:space="preserve">Área </t>
  </si>
  <si>
    <t xml:space="preserve"> [cm]</t>
  </si>
  <si>
    <t xml:space="preserve">Carpeta de desgaste </t>
  </si>
  <si>
    <t>Prelosas prefabricadas</t>
  </si>
  <si>
    <t>Longitud tramo</t>
  </si>
  <si>
    <t>N° de tramos</t>
  </si>
  <si>
    <t>Área a computar</t>
  </si>
  <si>
    <t xml:space="preserve">Centrales </t>
  </si>
  <si>
    <t>Extremos</t>
  </si>
  <si>
    <t>Losa tablero</t>
  </si>
  <si>
    <t>Armadura losa tablero</t>
  </si>
  <si>
    <t xml:space="preserve">Cuantia </t>
  </si>
  <si>
    <t xml:space="preserve">Peso del acero </t>
  </si>
  <si>
    <t xml:space="preserve"> [tn/m³]</t>
  </si>
  <si>
    <t>[tn]</t>
  </si>
  <si>
    <t>Armadura losa de acceso</t>
  </si>
  <si>
    <t xml:space="preserve">Dinteles en estribos </t>
  </si>
  <si>
    <t xml:space="preserve">Dinteles en pilas </t>
  </si>
  <si>
    <t xml:space="preserve">Vigas transversales </t>
  </si>
  <si>
    <t>Vigas en estribos</t>
  </si>
  <si>
    <t xml:space="preserve">Vigas en pilas </t>
  </si>
  <si>
    <t>Columnas y pilotes</t>
  </si>
  <si>
    <t xml:space="preserve">Pilotes </t>
  </si>
  <si>
    <t xml:space="preserve">Vigas prefabricadas </t>
  </si>
  <si>
    <t>Vigas postesadas</t>
  </si>
  <si>
    <t xml:space="preserve">Cant./ tramo </t>
  </si>
  <si>
    <t xml:space="preserve">N° tramos </t>
  </si>
  <si>
    <t>Cant. Total</t>
  </si>
  <si>
    <t>Apoyos de viga</t>
  </si>
  <si>
    <t>Cant./ pila</t>
  </si>
  <si>
    <t xml:space="preserve">N° pilas </t>
  </si>
  <si>
    <t>Apoyos en pilas</t>
  </si>
  <si>
    <t xml:space="preserve">Apoyos en estribos </t>
  </si>
  <si>
    <t>Juntas transversales</t>
  </si>
  <si>
    <t xml:space="preserve">Cantidad </t>
  </si>
  <si>
    <t>Longitud unitaria</t>
  </si>
  <si>
    <t>Longitud total</t>
  </si>
  <si>
    <t>Barandas metálicas de protección</t>
  </si>
  <si>
    <t>Lados</t>
  </si>
  <si>
    <t>Longitud tablero</t>
  </si>
  <si>
    <t xml:space="preserve">Longitud adicional </t>
  </si>
  <si>
    <t xml:space="preserve">Longitud total </t>
  </si>
  <si>
    <t>[ml]</t>
  </si>
  <si>
    <t>Escalera de H-13</t>
  </si>
  <si>
    <t>Cantidad escaleras / estribo</t>
  </si>
  <si>
    <t>Losetas de hormigón simple</t>
  </si>
  <si>
    <t>Área en planta de terraplen / estribo</t>
  </si>
  <si>
    <t xml:space="preserve">Cantidad de estribos </t>
  </si>
  <si>
    <t>Área total</t>
  </si>
  <si>
    <t>Colchoneta sobre geotextil</t>
  </si>
  <si>
    <t xml:space="preserve">Longitud unitaria </t>
  </si>
  <si>
    <t xml:space="preserve"> [m]</t>
  </si>
  <si>
    <t>Área en planta del muro de protección de estribo</t>
  </si>
  <si>
    <t>Cantidad Total</t>
  </si>
  <si>
    <t>Hormigón armado H-21 para superestructura (losa tablero) excluida armadura</t>
  </si>
  <si>
    <t>Provisión y colocación de Losas de hormigón simple H-8 para revestimiento de taludes. Espesor 0,10 m. Según plano tipo DNV  R-267</t>
  </si>
  <si>
    <t>Escalera para desagüe de Hormigón Armado H-13 de 0,25 m² de sección, incluido pasadores de Ø 12 mm cada 2 m y hormigón simple H -13 para pendiente según plano DNV  J-6710-I.</t>
  </si>
  <si>
    <t>Acero para pretensado, colocado, con tensión de rotura mayor o igual que 19.000 kg/cm²</t>
  </si>
  <si>
    <t>Hormigón armado H-21 para infraestructura (vigas transversales, dinteles, columnas y estribos) excluida armadura</t>
  </si>
  <si>
    <t>Hormigón armado H-47 para vigas prefabricadas postesadas  excluida armadura, incluido traslado y montaje.</t>
  </si>
  <si>
    <t>• Vigas prefabricadas postesadas</t>
  </si>
  <si>
    <t>• Losas de aproximación</t>
  </si>
  <si>
    <t xml:space="preserve">• Pilas </t>
  </si>
  <si>
    <t xml:space="preserve">• Estribos  </t>
  </si>
  <si>
    <t>• Pilotes excavados por pila</t>
  </si>
  <si>
    <t>• Pilotes excavados por estribo</t>
  </si>
  <si>
    <t>• Prelosas prefabricadas</t>
  </si>
  <si>
    <t>• Losa tablero</t>
  </si>
  <si>
    <t xml:space="preserve">• Dinteles </t>
  </si>
  <si>
    <t xml:space="preserve">• Vigas transversales </t>
  </si>
  <si>
    <t>• Columnas y pilotes</t>
  </si>
  <si>
    <t xml:space="preserve">• Vigas prefabricadas </t>
  </si>
  <si>
    <t>Prog.
[km]</t>
  </si>
  <si>
    <r>
      <t xml:space="preserve">• </t>
    </r>
    <r>
      <rPr>
        <b/>
        <u/>
        <sz val="12"/>
        <color theme="1"/>
        <rFont val="Arial"/>
        <family val="2"/>
      </rPr>
      <t>Intersecciones</t>
    </r>
  </si>
  <si>
    <t>Hormigón de limpieza H-8 e=0.05m</t>
  </si>
  <si>
    <t>Edificio Anexo y Casilla</t>
  </si>
  <si>
    <t>Montaje de electrobombas, columnas y codos de descarga y accesorios</t>
  </si>
  <si>
    <t>Central de accionamiento hidráulico</t>
  </si>
  <si>
    <t>Sistema de alarma, control automático y telesupervisión</t>
  </si>
  <si>
    <t>Montaje e instalación de grupo electrógeno</t>
  </si>
  <si>
    <t>Instalaciones complementarias</t>
  </si>
  <si>
    <t>Excavación para canal de salida</t>
  </si>
  <si>
    <t>8.4</t>
  </si>
  <si>
    <t>8.5</t>
  </si>
  <si>
    <t>8.6</t>
  </si>
  <si>
    <t>8.7</t>
  </si>
  <si>
    <t>8.8</t>
  </si>
  <si>
    <t>8.9</t>
  </si>
  <si>
    <t>8.10</t>
  </si>
  <si>
    <t>Elemento</t>
  </si>
  <si>
    <t>Estación de bombeo</t>
  </si>
  <si>
    <t>Total
[tn]</t>
  </si>
  <si>
    <t>Edificio Anexo</t>
  </si>
  <si>
    <t>Casilla</t>
  </si>
  <si>
    <t>Perfil</t>
  </si>
  <si>
    <t>Excavación descarga</t>
  </si>
  <si>
    <t>Superficie
[m²]</t>
  </si>
  <si>
    <t>Superficie [m²]</t>
  </si>
  <si>
    <t>Volumen
[m³]</t>
  </si>
  <si>
    <t>Volumen de Hº [m³]</t>
  </si>
  <si>
    <t>Cuantía de acero [kg/m³]</t>
  </si>
  <si>
    <t>Total
[m³]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</si>
</sst>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3" formatCode="_-* #,##0.00\ _€_-;\-* #,##0.00\ _€_-;_-* &quot;-&quot;??\ _€_-;_-@_-"/>
    <numFmt numFmtId="164" formatCode="_-* #,##0.00_-;\-* #,##0.00_-;_-* &quot;-&quot;??_-;_-@_-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[$€-2]\ * #,##0.00_ ;_ [$€-2]\ * \-#,##0.00_ ;_ [$€-2]\ * &quot;-&quot;??_ "/>
    <numFmt numFmtId="168" formatCode="0\+000"/>
    <numFmt numFmtId="169" formatCode="0.000"/>
    <numFmt numFmtId="170" formatCode="#,##0.000"/>
    <numFmt numFmtId="171" formatCode="_-* #,##0&quot; Pts&quot;_-;\-* #,##0&quot; Pts&quot;_-;_-* &quot;- Pts&quot;_-;_-@_-"/>
    <numFmt numFmtId="172" formatCode="0.0"/>
    <numFmt numFmtId="173" formatCode="0\+000.00"/>
    <numFmt numFmtId="174" formatCode="#,##0.0"/>
    <numFmt numFmtId="175" formatCode="0.0000"/>
    <numFmt numFmtId="176" formatCode="_-* #,##0.00\ _P_t_s_-;\-* #,##0.00\ _P_t_s_-;_-* \-??\ _P_t_s_-;_-@_-"/>
    <numFmt numFmtId="177" formatCode="0.0%"/>
    <numFmt numFmtId="178" formatCode="&quot;$&quot;\ #,##0.00"/>
    <numFmt numFmtId="179" formatCode="_-&quot;$&quot;\ * #,##0.00_-;\-&quot;$&quot;\ * #,##0.00_-;_-&quot;$&quot;\ * &quot;-&quot;??_-;_-@_-"/>
  </numFmts>
  <fonts count="8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9"/>
      <name val="Arial"/>
      <family val="2"/>
    </font>
    <font>
      <sz val="7.1"/>
      <color indexed="8"/>
      <name val="Arial Narrow"/>
      <family val="2"/>
    </font>
    <font>
      <sz val="12"/>
      <color theme="1"/>
      <name val="Arial"/>
      <family val="2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b/>
      <u/>
      <sz val="1"/>
      <color indexed="8"/>
      <name val="Courier"/>
      <family val="3"/>
    </font>
    <font>
      <sz val="10"/>
      <name val="Arial"/>
      <family val="2"/>
    </font>
    <font>
      <u/>
      <sz val="7"/>
      <color theme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i/>
      <sz val="12"/>
      <color theme="1"/>
      <name val="Arial"/>
      <family val="2"/>
    </font>
    <font>
      <sz val="12"/>
      <name val="Arial"/>
      <family val="2"/>
    </font>
    <font>
      <sz val="10"/>
      <color theme="1"/>
      <name val="Verdana"/>
      <family val="2"/>
    </font>
    <font>
      <b/>
      <sz val="14"/>
      <color theme="1"/>
      <name val="Arial"/>
      <family val="2"/>
    </font>
    <font>
      <b/>
      <u/>
      <sz val="14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i/>
      <sz val="12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4"/>
      <color theme="1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sz val="8"/>
      <name val="Calibri"/>
      <family val="2"/>
      <scheme val="minor"/>
    </font>
    <font>
      <sz val="12"/>
      <name val="Times New Roman"/>
      <family val="1"/>
    </font>
    <font>
      <b/>
      <sz val="1"/>
      <color indexed="8"/>
      <name val="Courier New"/>
      <family val="3"/>
    </font>
    <font>
      <sz val="1"/>
      <color indexed="8"/>
      <name val="Courier New"/>
      <family val="3"/>
    </font>
    <font>
      <b/>
      <u/>
      <sz val="1"/>
      <color indexed="8"/>
      <name val="Courier New"/>
      <family val="3"/>
    </font>
    <font>
      <b/>
      <sz val="15"/>
      <color indexed="56"/>
      <name val="Calibri"/>
      <family val="2"/>
    </font>
    <font>
      <sz val="10"/>
      <name val="Arial"/>
      <family val="2"/>
    </font>
    <font>
      <sz val="11"/>
      <color indexed="12"/>
      <name val="Arial"/>
      <family val="2"/>
    </font>
    <font>
      <sz val="8"/>
      <name val="Arial"/>
      <family val="2"/>
    </font>
    <font>
      <u/>
      <sz val="9"/>
      <name val="Arial"/>
      <family val="2"/>
    </font>
    <font>
      <b/>
      <i/>
      <sz val="14"/>
      <name val="Arial"/>
      <family val="2"/>
    </font>
    <font>
      <b/>
      <sz val="16"/>
      <color theme="1"/>
      <name val="Arial"/>
      <family val="2"/>
    </font>
    <font>
      <b/>
      <u/>
      <sz val="16"/>
      <color theme="1"/>
      <name val="Arial"/>
      <family val="2"/>
    </font>
    <font>
      <b/>
      <u/>
      <sz val="16"/>
      <name val="Arial"/>
      <family val="2"/>
    </font>
    <font>
      <u/>
      <sz val="14"/>
      <color theme="1"/>
      <name val="Arial"/>
      <family val="2"/>
    </font>
    <font>
      <i/>
      <sz val="12"/>
      <name val="Arial"/>
      <family val="2"/>
    </font>
    <font>
      <b/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2"/>
      <color theme="1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EB9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</borders>
  <cellStyleXfs count="193">
    <xf numFmtId="0" fontId="0" fillId="0" borderId="0"/>
    <xf numFmtId="0" fontId="10" fillId="0" borderId="0"/>
    <xf numFmtId="167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9" fontId="1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166" fontId="9" fillId="0" borderId="0" applyFont="0" applyFill="0" applyBorder="0" applyAlignment="0" applyProtection="0"/>
    <xf numFmtId="9" fontId="11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3" fillId="0" borderId="0"/>
    <xf numFmtId="166" fontId="9" fillId="0" borderId="0" applyFont="0" applyFill="0" applyBorder="0" applyAlignment="0" applyProtection="0"/>
    <xf numFmtId="0" fontId="10" fillId="0" borderId="0"/>
    <xf numFmtId="0" fontId="9" fillId="0" borderId="0"/>
    <xf numFmtId="9" fontId="9" fillId="0" borderId="0" applyFont="0" applyFill="0" applyBorder="0" applyAlignment="0" applyProtection="0"/>
    <xf numFmtId="0" fontId="19" fillId="0" borderId="0"/>
    <xf numFmtId="43" fontId="10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171" fontId="10" fillId="0" borderId="0" applyFill="0" applyBorder="0" applyAlignment="0" applyProtection="0"/>
    <xf numFmtId="0" fontId="24" fillId="0" borderId="0"/>
    <xf numFmtId="0" fontId="10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10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27" fillId="9" borderId="56" applyNumberFormat="0" applyAlignment="0" applyProtection="0"/>
    <xf numFmtId="0" fontId="28" fillId="18" borderId="57" applyNumberFormat="0" applyAlignment="0" applyProtection="0"/>
    <xf numFmtId="0" fontId="29" fillId="0" borderId="58" applyNumberFormat="0" applyFill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22" borderId="0" applyNumberFormat="0" applyBorder="0" applyAlignment="0" applyProtection="0"/>
    <xf numFmtId="0" fontId="30" fillId="9" borderId="56" applyNumberFormat="0" applyAlignment="0" applyProtection="0"/>
    <xf numFmtId="0" fontId="31" fillId="5" borderId="0" applyNumberFormat="0" applyBorder="0" applyAlignment="0" applyProtection="0"/>
    <xf numFmtId="0" fontId="32" fillId="23" borderId="0" applyNumberFormat="0" applyBorder="0" applyAlignment="0" applyProtection="0"/>
    <xf numFmtId="0" fontId="9" fillId="0" borderId="0"/>
    <xf numFmtId="0" fontId="10" fillId="24" borderId="59" applyNumberFormat="0" applyFont="0" applyAlignment="0" applyProtection="0"/>
    <xf numFmtId="9" fontId="9" fillId="0" borderId="0" applyFont="0" applyFill="0" applyBorder="0" applyAlignment="0" applyProtection="0"/>
    <xf numFmtId="0" fontId="33" fillId="9" borderId="60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61" applyNumberFormat="0" applyFill="0" applyAlignment="0" applyProtection="0"/>
    <xf numFmtId="0" fontId="37" fillId="0" borderId="62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63" applyNumberFormat="0" applyFill="0" applyAlignment="0" applyProtection="0"/>
    <xf numFmtId="0" fontId="10" fillId="0" borderId="0"/>
    <xf numFmtId="0" fontId="10" fillId="0" borderId="0"/>
    <xf numFmtId="16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0" fillId="0" borderId="0"/>
    <xf numFmtId="0" fontId="9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58" fillId="0" borderId="0"/>
    <xf numFmtId="0" fontId="59" fillId="0" borderId="0">
      <protection locked="0"/>
    </xf>
    <xf numFmtId="0" fontId="60" fillId="0" borderId="0">
      <protection locked="0"/>
    </xf>
    <xf numFmtId="0" fontId="61" fillId="0" borderId="0">
      <protection locked="0"/>
    </xf>
    <xf numFmtId="0" fontId="60" fillId="0" borderId="0">
      <protection locked="0"/>
    </xf>
    <xf numFmtId="0" fontId="59" fillId="0" borderId="0">
      <protection locked="0"/>
    </xf>
    <xf numFmtId="0" fontId="60" fillId="0" borderId="0">
      <protection locked="0"/>
    </xf>
    <xf numFmtId="0" fontId="59" fillId="0" borderId="0">
      <protection locked="0"/>
    </xf>
    <xf numFmtId="0" fontId="10" fillId="0" borderId="0" applyFill="0" applyBorder="0" applyAlignment="0" applyProtection="0"/>
    <xf numFmtId="0" fontId="10" fillId="0" borderId="0" applyNumberFormat="0" applyFont="0" applyFill="0" applyBorder="0" applyAlignment="0" applyProtection="0">
      <alignment vertical="top"/>
    </xf>
    <xf numFmtId="9" fontId="10" fillId="0" borderId="0" applyFill="0" applyBorder="0" applyAlignment="0" applyProtection="0"/>
    <xf numFmtId="176" fontId="10" fillId="0" borderId="0" applyFill="0" applyBorder="0" applyAlignment="0" applyProtection="0"/>
    <xf numFmtId="0" fontId="13" fillId="0" borderId="0"/>
    <xf numFmtId="0" fontId="9" fillId="0" borderId="0"/>
    <xf numFmtId="0" fontId="58" fillId="0" borderId="0"/>
    <xf numFmtId="9" fontId="10" fillId="0" borderId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/>
    <xf numFmtId="9" fontId="10" fillId="0" borderId="0" applyFont="0" applyFill="0" applyBorder="0" applyAlignment="0" applyProtection="0"/>
    <xf numFmtId="0" fontId="62" fillId="0" borderId="80" applyNumberFormat="0" applyFill="0" applyAlignment="0" applyProtection="0"/>
    <xf numFmtId="165" fontId="9" fillId="0" borderId="0" applyFont="0" applyFill="0" applyBorder="0" applyAlignment="0" applyProtection="0"/>
    <xf numFmtId="0" fontId="10" fillId="0" borderId="0"/>
    <xf numFmtId="0" fontId="63" fillId="0" borderId="0"/>
    <xf numFmtId="0" fontId="49" fillId="0" borderId="0"/>
    <xf numFmtId="0" fontId="10" fillId="0" borderId="0"/>
    <xf numFmtId="0" fontId="8" fillId="0" borderId="0"/>
    <xf numFmtId="0" fontId="6" fillId="0" borderId="0"/>
    <xf numFmtId="0" fontId="9" fillId="0" borderId="0"/>
    <xf numFmtId="9" fontId="9" fillId="0" borderId="0" applyFont="0" applyFill="0" applyBorder="0" applyAlignment="0" applyProtection="0"/>
    <xf numFmtId="0" fontId="62" fillId="0" borderId="80" applyNumberFormat="0" applyFill="0" applyAlignment="0" applyProtection="0"/>
    <xf numFmtId="0" fontId="6" fillId="0" borderId="0"/>
    <xf numFmtId="0" fontId="6" fillId="0" borderId="0"/>
    <xf numFmtId="0" fontId="4" fillId="0" borderId="0"/>
    <xf numFmtId="0" fontId="4" fillId="0" borderId="0"/>
    <xf numFmtId="0" fontId="74" fillId="30" borderId="0" applyNumberFormat="0" applyBorder="0" applyAlignment="0" applyProtection="0"/>
    <xf numFmtId="0" fontId="74" fillId="31" borderId="0" applyNumberFormat="0" applyBorder="0" applyAlignment="0" applyProtection="0"/>
    <xf numFmtId="0" fontId="74" fillId="32" borderId="0" applyNumberFormat="0" applyBorder="0" applyAlignment="0" applyProtection="0"/>
    <xf numFmtId="0" fontId="74" fillId="33" borderId="0" applyNumberFormat="0" applyBorder="0" applyAlignment="0" applyProtection="0"/>
    <xf numFmtId="0" fontId="74" fillId="34" borderId="0" applyNumberFormat="0" applyBorder="0" applyAlignment="0" applyProtection="0"/>
    <xf numFmtId="0" fontId="74" fillId="35" borderId="0" applyNumberFormat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75" fillId="29" borderId="0" applyNumberFormat="0" applyBorder="0" applyAlignment="0" applyProtection="0"/>
    <xf numFmtId="0" fontId="73" fillId="0" borderId="0" applyNumberFormat="0" applyFill="0" applyBorder="0" applyAlignment="0" applyProtection="0"/>
    <xf numFmtId="0" fontId="9" fillId="41" borderId="89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7" fillId="0" borderId="83" applyNumberFormat="0" applyFill="0" applyAlignment="0" applyProtection="0"/>
    <xf numFmtId="0" fontId="78" fillId="0" borderId="84" applyNumberFormat="0" applyFill="0" applyAlignment="0" applyProtection="0"/>
    <xf numFmtId="0" fontId="78" fillId="0" borderId="0" applyNumberFormat="0" applyFill="0" applyBorder="0" applyAlignment="0" applyProtection="0"/>
    <xf numFmtId="0" fontId="79" fillId="36" borderId="0" applyNumberFormat="0" applyBorder="0" applyAlignment="0" applyProtection="0"/>
    <xf numFmtId="0" fontId="80" fillId="37" borderId="0" applyNumberFormat="0" applyBorder="0" applyAlignment="0" applyProtection="0"/>
    <xf numFmtId="0" fontId="81" fillId="38" borderId="85" applyNumberFormat="0" applyAlignment="0" applyProtection="0"/>
    <xf numFmtId="0" fontId="82" fillId="39" borderId="86" applyNumberFormat="0" applyAlignment="0" applyProtection="0"/>
    <xf numFmtId="0" fontId="83" fillId="39" borderId="85" applyNumberFormat="0" applyAlignment="0" applyProtection="0"/>
    <xf numFmtId="0" fontId="84" fillId="0" borderId="87" applyNumberFormat="0" applyFill="0" applyAlignment="0" applyProtection="0"/>
    <xf numFmtId="0" fontId="85" fillId="40" borderId="88" applyNumberFormat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8" fillId="0" borderId="90" applyNumberFormat="0" applyFill="0" applyAlignment="0" applyProtection="0"/>
    <xf numFmtId="0" fontId="74" fillId="42" borderId="0" applyNumberFormat="0" applyBorder="0" applyAlignment="0" applyProtection="0"/>
    <xf numFmtId="0" fontId="9" fillId="43" borderId="0" applyNumberFormat="0" applyBorder="0" applyAlignment="0" applyProtection="0"/>
    <xf numFmtId="0" fontId="9" fillId="44" borderId="0" applyNumberFormat="0" applyBorder="0" applyAlignment="0" applyProtection="0"/>
    <xf numFmtId="0" fontId="74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7" borderId="0" applyNumberFormat="0" applyBorder="0" applyAlignment="0" applyProtection="0"/>
    <xf numFmtId="0" fontId="74" fillId="48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74" fillId="51" borderId="0" applyNumberFormat="0" applyBorder="0" applyAlignment="0" applyProtection="0"/>
    <xf numFmtId="0" fontId="9" fillId="52" borderId="0" applyNumberFormat="0" applyBorder="0" applyAlignment="0" applyProtection="0"/>
    <xf numFmtId="0" fontId="9" fillId="53" borderId="0" applyNumberFormat="0" applyBorder="0" applyAlignment="0" applyProtection="0"/>
    <xf numFmtId="0" fontId="74" fillId="54" borderId="0" applyNumberFormat="0" applyBorder="0" applyAlignment="0" applyProtection="0"/>
    <xf numFmtId="0" fontId="9" fillId="55" borderId="0" applyNumberFormat="0" applyBorder="0" applyAlignment="0" applyProtection="0"/>
    <xf numFmtId="0" fontId="9" fillId="56" borderId="0" applyNumberFormat="0" applyBorder="0" applyAlignment="0" applyProtection="0"/>
    <xf numFmtId="0" fontId="74" fillId="57" borderId="0" applyNumberFormat="0" applyBorder="0" applyAlignment="0" applyProtection="0"/>
    <xf numFmtId="0" fontId="9" fillId="58" borderId="0" applyNumberFormat="0" applyBorder="0" applyAlignment="0" applyProtection="0"/>
    <xf numFmtId="0" fontId="9" fillId="59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065">
    <xf numFmtId="0" fontId="0" fillId="0" borderId="0" xfId="0"/>
    <xf numFmtId="0" fontId="21" fillId="0" borderId="0" xfId="0" applyFont="1"/>
    <xf numFmtId="0" fontId="22" fillId="0" borderId="0" xfId="0" applyFont="1"/>
    <xf numFmtId="0" fontId="0" fillId="0" borderId="0" xfId="0" applyAlignment="1">
      <alignment vertical="center"/>
    </xf>
    <xf numFmtId="43" fontId="23" fillId="0" borderId="0" xfId="31" applyNumberFormat="1" applyFont="1" applyFill="1" applyBorder="1" applyAlignment="1">
      <alignment vertical="center"/>
    </xf>
    <xf numFmtId="4" fontId="22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center"/>
    </xf>
    <xf numFmtId="3" fontId="22" fillId="0" borderId="0" xfId="0" applyNumberFormat="1" applyFont="1" applyAlignment="1">
      <alignment horizontal="center" vertical="center"/>
    </xf>
    <xf numFmtId="3" fontId="21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center"/>
    </xf>
    <xf numFmtId="0" fontId="2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left" vertical="center" wrapText="1"/>
    </xf>
    <xf numFmtId="2" fontId="21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2" fontId="41" fillId="0" borderId="0" xfId="0" applyNumberFormat="1" applyFont="1" applyAlignment="1">
      <alignment horizontal="center"/>
    </xf>
    <xf numFmtId="0" fontId="42" fillId="0" borderId="0" xfId="0" applyFont="1" applyAlignment="1">
      <alignment horizontal="right" vertical="center" wrapText="1"/>
    </xf>
    <xf numFmtId="0" fontId="43" fillId="0" borderId="0" xfId="0" applyFont="1" applyAlignment="1">
      <alignment horizontal="center"/>
    </xf>
    <xf numFmtId="0" fontId="44" fillId="0" borderId="0" xfId="0" applyFont="1" applyAlignment="1">
      <alignment horizontal="left"/>
    </xf>
    <xf numFmtId="0" fontId="45" fillId="0" borderId="0" xfId="0" applyFont="1" applyAlignment="1">
      <alignment horizontal="center"/>
    </xf>
    <xf numFmtId="0" fontId="46" fillId="0" borderId="0" xfId="0" applyFont="1" applyAlignment="1">
      <alignment horizontal="center"/>
    </xf>
    <xf numFmtId="0" fontId="48" fillId="0" borderId="0" xfId="30" applyFont="1" applyAlignment="1">
      <alignment horizontal="right"/>
    </xf>
    <xf numFmtId="4" fontId="46" fillId="0" borderId="6" xfId="0" applyNumberFormat="1" applyFont="1" applyBorder="1" applyAlignment="1">
      <alignment horizontal="center"/>
    </xf>
    <xf numFmtId="0" fontId="49" fillId="0" borderId="0" xfId="0" applyFont="1"/>
    <xf numFmtId="0" fontId="49" fillId="0" borderId="0" xfId="0" applyFont="1" applyAlignment="1">
      <alignment vertical="center"/>
    </xf>
    <xf numFmtId="2" fontId="15" fillId="0" borderId="0" xfId="0" applyNumberFormat="1" applyFont="1" applyAlignment="1">
      <alignment horizontal="center" vertical="center"/>
    </xf>
    <xf numFmtId="4" fontId="15" fillId="0" borderId="48" xfId="0" applyNumberFormat="1" applyFont="1" applyBorder="1" applyAlignment="1">
      <alignment horizontal="center" vertical="center"/>
    </xf>
    <xf numFmtId="168" fontId="41" fillId="0" borderId="48" xfId="30" applyNumberFormat="1" applyFont="1" applyBorder="1" applyAlignment="1">
      <alignment horizontal="center"/>
    </xf>
    <xf numFmtId="168" fontId="41" fillId="0" borderId="0" xfId="30" applyNumberFormat="1" applyFont="1" applyAlignment="1">
      <alignment horizontal="center"/>
    </xf>
    <xf numFmtId="0" fontId="48" fillId="0" borderId="0" xfId="30" applyFont="1" applyAlignment="1">
      <alignment horizontal="center"/>
    </xf>
    <xf numFmtId="4" fontId="45" fillId="0" borderId="0" xfId="30" applyNumberFormat="1" applyFont="1" applyAlignment="1">
      <alignment horizontal="center"/>
    </xf>
    <xf numFmtId="0" fontId="41" fillId="0" borderId="0" xfId="0" applyFont="1" applyAlignment="1">
      <alignment horizontal="center"/>
    </xf>
    <xf numFmtId="2" fontId="15" fillId="0" borderId="0" xfId="0" applyNumberFormat="1" applyFont="1" applyAlignment="1">
      <alignment horizontal="center" vertical="top"/>
    </xf>
    <xf numFmtId="4" fontId="15" fillId="0" borderId="32" xfId="0" applyNumberFormat="1" applyFont="1" applyBorder="1" applyAlignment="1">
      <alignment horizontal="center" vertical="center"/>
    </xf>
    <xf numFmtId="173" fontId="15" fillId="0" borderId="0" xfId="0" applyNumberFormat="1" applyFont="1" applyAlignment="1">
      <alignment horizontal="center" vertical="center" wrapText="1"/>
    </xf>
    <xf numFmtId="4" fontId="45" fillId="0" borderId="25" xfId="30" applyNumberFormat="1" applyFont="1" applyBorder="1" applyAlignment="1">
      <alignment horizontal="center"/>
    </xf>
    <xf numFmtId="2" fontId="15" fillId="0" borderId="17" xfId="0" applyNumberFormat="1" applyFont="1" applyBorder="1" applyAlignment="1">
      <alignment horizontal="center" vertical="center"/>
    </xf>
    <xf numFmtId="0" fontId="46" fillId="0" borderId="0" xfId="0" applyFont="1"/>
    <xf numFmtId="43" fontId="48" fillId="0" borderId="0" xfId="31" applyNumberFormat="1" applyFont="1" applyFill="1" applyBorder="1" applyAlignment="1">
      <alignment vertical="center"/>
    </xf>
    <xf numFmtId="43" fontId="48" fillId="0" borderId="0" xfId="31" applyNumberFormat="1" applyFont="1" applyFill="1" applyBorder="1" applyAlignment="1">
      <alignment horizontal="center" vertical="center"/>
    </xf>
    <xf numFmtId="0" fontId="15" fillId="0" borderId="0" xfId="0" applyFont="1"/>
    <xf numFmtId="4" fontId="15" fillId="0" borderId="49" xfId="0" applyNumberFormat="1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50" fillId="0" borderId="0" xfId="0" applyFont="1" applyAlignment="1">
      <alignment horizontal="center"/>
    </xf>
    <xf numFmtId="0" fontId="44" fillId="0" borderId="0" xfId="0" applyFont="1"/>
    <xf numFmtId="2" fontId="15" fillId="0" borderId="0" xfId="0" applyNumberFormat="1" applyFont="1" applyAlignment="1">
      <alignment horizontal="center"/>
    </xf>
    <xf numFmtId="3" fontId="15" fillId="0" borderId="0" xfId="0" applyNumberFormat="1" applyFont="1" applyAlignment="1">
      <alignment horizontal="center" vertical="center"/>
    </xf>
    <xf numFmtId="2" fontId="15" fillId="0" borderId="30" xfId="0" applyNumberFormat="1" applyFont="1" applyBorder="1" applyAlignment="1">
      <alignment horizontal="center" vertical="center"/>
    </xf>
    <xf numFmtId="3" fontId="46" fillId="0" borderId="0" xfId="0" applyNumberFormat="1" applyFont="1" applyAlignment="1">
      <alignment horizontal="center"/>
    </xf>
    <xf numFmtId="0" fontId="45" fillId="0" borderId="0" xfId="0" applyFont="1"/>
    <xf numFmtId="0" fontId="44" fillId="0" borderId="0" xfId="0" applyFont="1" applyAlignment="1">
      <alignment horizontal="center"/>
    </xf>
    <xf numFmtId="0" fontId="41" fillId="0" borderId="0" xfId="0" applyFont="1"/>
    <xf numFmtId="0" fontId="46" fillId="0" borderId="0" xfId="0" applyFont="1" applyAlignment="1">
      <alignment vertical="center"/>
    </xf>
    <xf numFmtId="0" fontId="50" fillId="0" borderId="0" xfId="0" applyFont="1"/>
    <xf numFmtId="4" fontId="46" fillId="0" borderId="25" xfId="0" applyNumberFormat="1" applyFont="1" applyBorder="1" applyAlignment="1">
      <alignment horizontal="center"/>
    </xf>
    <xf numFmtId="4" fontId="15" fillId="0" borderId="0" xfId="0" applyNumberFormat="1" applyFont="1" applyAlignment="1">
      <alignment horizontal="center" vertical="center"/>
    </xf>
    <xf numFmtId="4" fontId="15" fillId="0" borderId="2" xfId="0" applyNumberFormat="1" applyFont="1" applyBorder="1" applyAlignment="1">
      <alignment horizontal="center" vertical="center"/>
    </xf>
    <xf numFmtId="4" fontId="15" fillId="0" borderId="6" xfId="0" applyNumberFormat="1" applyFont="1" applyBorder="1" applyAlignment="1">
      <alignment horizontal="center" vertical="center"/>
    </xf>
    <xf numFmtId="2" fontId="46" fillId="0" borderId="0" xfId="0" applyNumberFormat="1" applyFont="1" applyAlignment="1">
      <alignment horizontal="right"/>
    </xf>
    <xf numFmtId="2" fontId="15" fillId="0" borderId="0" xfId="0" applyNumberFormat="1" applyFont="1"/>
    <xf numFmtId="2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168" fontId="15" fillId="0" borderId="0" xfId="0" applyNumberFormat="1" applyFont="1" applyAlignment="1">
      <alignment horizontal="center"/>
    </xf>
    <xf numFmtId="172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right"/>
    </xf>
    <xf numFmtId="2" fontId="40" fillId="0" borderId="0" xfId="0" applyNumberFormat="1" applyFont="1" applyAlignment="1">
      <alignment vertical="center"/>
    </xf>
    <xf numFmtId="2" fontId="46" fillId="0" borderId="0" xfId="0" applyNumberFormat="1" applyFont="1" applyAlignment="1">
      <alignment horizontal="center"/>
    </xf>
    <xf numFmtId="4" fontId="15" fillId="0" borderId="0" xfId="0" applyNumberFormat="1" applyFont="1" applyAlignment="1">
      <alignment horizontal="center"/>
    </xf>
    <xf numFmtId="2" fontId="46" fillId="0" borderId="45" xfId="0" applyNumberFormat="1" applyFont="1" applyBorder="1" applyAlignment="1">
      <alignment horizontal="center"/>
    </xf>
    <xf numFmtId="2" fontId="46" fillId="0" borderId="46" xfId="0" applyNumberFormat="1" applyFont="1" applyBorder="1" applyAlignment="1">
      <alignment horizontal="center"/>
    </xf>
    <xf numFmtId="4" fontId="46" fillId="0" borderId="37" xfId="0" applyNumberFormat="1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2" fontId="15" fillId="0" borderId="17" xfId="0" applyNumberFormat="1" applyFont="1" applyBorder="1" applyAlignment="1">
      <alignment horizontal="center"/>
    </xf>
    <xf numFmtId="2" fontId="15" fillId="0" borderId="13" xfId="0" applyNumberFormat="1" applyFont="1" applyBorder="1" applyAlignment="1">
      <alignment horizontal="center"/>
    </xf>
    <xf numFmtId="2" fontId="15" fillId="0" borderId="45" xfId="0" applyNumberFormat="1" applyFont="1" applyBorder="1" applyAlignment="1">
      <alignment horizontal="center"/>
    </xf>
    <xf numFmtId="2" fontId="15" fillId="0" borderId="48" xfId="0" applyNumberFormat="1" applyFont="1" applyBorder="1" applyAlignment="1">
      <alignment horizontal="center"/>
    </xf>
    <xf numFmtId="0" fontId="47" fillId="0" borderId="0" xfId="0" applyFont="1"/>
    <xf numFmtId="0" fontId="46" fillId="0" borderId="45" xfId="0" applyFont="1" applyBorder="1" applyAlignment="1">
      <alignment horizontal="center" vertical="center" wrapText="1"/>
    </xf>
    <xf numFmtId="0" fontId="46" fillId="0" borderId="25" xfId="0" applyFont="1" applyBorder="1" applyAlignment="1">
      <alignment horizontal="center" vertical="center" wrapText="1"/>
    </xf>
    <xf numFmtId="2" fontId="15" fillId="0" borderId="6" xfId="0" applyNumberFormat="1" applyFont="1" applyBorder="1" applyAlignment="1">
      <alignment horizontal="center"/>
    </xf>
    <xf numFmtId="2" fontId="46" fillId="0" borderId="6" xfId="0" applyNumberFormat="1" applyFont="1" applyBorder="1" applyAlignment="1">
      <alignment horizontal="center"/>
    </xf>
    <xf numFmtId="2" fontId="15" fillId="0" borderId="25" xfId="0" applyNumberFormat="1" applyFont="1" applyBorder="1" applyAlignment="1">
      <alignment horizontal="center"/>
    </xf>
    <xf numFmtId="0" fontId="41" fillId="0" borderId="0" xfId="35" applyFont="1" applyAlignment="1">
      <alignment vertical="center"/>
    </xf>
    <xf numFmtId="0" fontId="41" fillId="0" borderId="0" xfId="35" applyFont="1" applyAlignment="1">
      <alignment horizontal="center" vertical="center"/>
    </xf>
    <xf numFmtId="43" fontId="41" fillId="0" borderId="0" xfId="36" applyFont="1" applyAlignment="1">
      <alignment vertical="center"/>
    </xf>
    <xf numFmtId="43" fontId="41" fillId="0" borderId="0" xfId="36" applyFont="1" applyAlignment="1">
      <alignment horizontal="center" vertical="center"/>
    </xf>
    <xf numFmtId="2" fontId="15" fillId="0" borderId="75" xfId="0" applyNumberFormat="1" applyFont="1" applyBorder="1" applyAlignment="1">
      <alignment horizontal="center"/>
    </xf>
    <xf numFmtId="0" fontId="15" fillId="0" borderId="0" xfId="0" applyFont="1" applyAlignment="1">
      <alignment vertical="center"/>
    </xf>
    <xf numFmtId="168" fontId="46" fillId="0" borderId="51" xfId="0" applyNumberFormat="1" applyFont="1" applyBorder="1" applyAlignment="1">
      <alignment horizontal="center" vertical="center" wrapText="1"/>
    </xf>
    <xf numFmtId="168" fontId="46" fillId="0" borderId="18" xfId="0" applyNumberFormat="1" applyFont="1" applyBorder="1" applyAlignment="1">
      <alignment horizontal="center" vertical="center" wrapText="1"/>
    </xf>
    <xf numFmtId="2" fontId="46" fillId="0" borderId="18" xfId="0" applyNumberFormat="1" applyFont="1" applyBorder="1" applyAlignment="1">
      <alignment horizontal="center" vertical="center" wrapText="1"/>
    </xf>
    <xf numFmtId="1" fontId="15" fillId="0" borderId="10" xfId="0" applyNumberFormat="1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168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168" fontId="15" fillId="26" borderId="1" xfId="0" applyNumberFormat="1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/>
    </xf>
    <xf numFmtId="168" fontId="15" fillId="26" borderId="13" xfId="0" applyNumberFormat="1" applyFont="1" applyFill="1" applyBorder="1" applyAlignment="1">
      <alignment horizontal="center" vertical="center" wrapText="1"/>
    </xf>
    <xf numFmtId="168" fontId="15" fillId="0" borderId="13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168" fontId="15" fillId="0" borderId="10" xfId="0" applyNumberFormat="1" applyFont="1" applyBorder="1" applyAlignment="1">
      <alignment horizontal="center" vertical="center" wrapText="1"/>
    </xf>
    <xf numFmtId="168" fontId="15" fillId="26" borderId="0" xfId="0" applyNumberFormat="1" applyFont="1" applyFill="1" applyAlignment="1">
      <alignment horizontal="center" vertical="center" wrapText="1"/>
    </xf>
    <xf numFmtId="0" fontId="15" fillId="27" borderId="0" xfId="0" applyFont="1" applyFill="1" applyAlignment="1">
      <alignment horizontal="center"/>
    </xf>
    <xf numFmtId="1" fontId="15" fillId="0" borderId="0" xfId="0" applyNumberFormat="1" applyFont="1" applyAlignment="1">
      <alignment horizontal="center"/>
    </xf>
    <xf numFmtId="168" fontId="46" fillId="0" borderId="40" xfId="0" applyNumberFormat="1" applyFont="1" applyBorder="1" applyAlignment="1">
      <alignment horizontal="center" vertical="center" wrapText="1"/>
    </xf>
    <xf numFmtId="168" fontId="46" fillId="0" borderId="79" xfId="0" applyNumberFormat="1" applyFont="1" applyBorder="1" applyAlignment="1">
      <alignment horizontal="center" vertical="center" wrapText="1"/>
    </xf>
    <xf numFmtId="168" fontId="46" fillId="0" borderId="39" xfId="0" applyNumberFormat="1" applyFont="1" applyBorder="1" applyAlignment="1">
      <alignment horizontal="center" vertical="center" wrapText="1"/>
    </xf>
    <xf numFmtId="2" fontId="46" fillId="0" borderId="39" xfId="0" applyNumberFormat="1" applyFont="1" applyBorder="1" applyAlignment="1">
      <alignment horizontal="center" vertical="center" wrapText="1"/>
    </xf>
    <xf numFmtId="2" fontId="15" fillId="0" borderId="0" xfId="0" applyNumberFormat="1" applyFont="1" applyAlignment="1">
      <alignment horizontal="right"/>
    </xf>
    <xf numFmtId="0" fontId="40" fillId="0" borderId="0" xfId="0" applyFont="1"/>
    <xf numFmtId="2" fontId="45" fillId="0" borderId="18" xfId="0" applyNumberFormat="1" applyFont="1" applyBorder="1" applyAlignment="1">
      <alignment horizontal="center" vertical="center" wrapText="1"/>
    </xf>
    <xf numFmtId="2" fontId="46" fillId="0" borderId="34" xfId="0" applyNumberFormat="1" applyFont="1" applyBorder="1" applyAlignment="1">
      <alignment horizontal="center" vertical="center" wrapText="1"/>
    </xf>
    <xf numFmtId="2" fontId="46" fillId="0" borderId="45" xfId="0" applyNumberFormat="1" applyFont="1" applyBorder="1" applyAlignment="1">
      <alignment horizontal="center" vertical="center" wrapText="1"/>
    </xf>
    <xf numFmtId="172" fontId="15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left" vertical="center"/>
    </xf>
    <xf numFmtId="168" fontId="15" fillId="0" borderId="3" xfId="0" applyNumberFormat="1" applyFont="1" applyBorder="1" applyAlignment="1">
      <alignment horizontal="center" vertical="center"/>
    </xf>
    <xf numFmtId="168" fontId="15" fillId="0" borderId="40" xfId="0" applyNumberFormat="1" applyFont="1" applyBorder="1" applyAlignment="1">
      <alignment horizontal="center" vertical="center"/>
    </xf>
    <xf numFmtId="172" fontId="15" fillId="0" borderId="43" xfId="0" applyNumberFormat="1" applyFont="1" applyBorder="1" applyAlignment="1">
      <alignment horizontal="center" vertical="center"/>
    </xf>
    <xf numFmtId="168" fontId="15" fillId="0" borderId="43" xfId="0" applyNumberFormat="1" applyFont="1" applyBorder="1" applyAlignment="1">
      <alignment horizontal="center" vertical="center"/>
    </xf>
    <xf numFmtId="2" fontId="46" fillId="0" borderId="25" xfId="0" applyNumberFormat="1" applyFont="1" applyBorder="1" applyAlignment="1">
      <alignment horizontal="center"/>
    </xf>
    <xf numFmtId="0" fontId="10" fillId="0" borderId="0" xfId="35" applyFont="1" applyAlignment="1">
      <alignment vertical="center"/>
    </xf>
    <xf numFmtId="0" fontId="10" fillId="0" borderId="0" xfId="37" applyFont="1" applyFill="1" applyBorder="1" applyAlignment="1" applyProtection="1">
      <alignment horizontal="center" vertical="center"/>
    </xf>
    <xf numFmtId="2" fontId="46" fillId="0" borderId="6" xfId="0" applyNumberFormat="1" applyFont="1" applyBorder="1" applyAlignment="1">
      <alignment horizontal="center" vertical="center" wrapText="1"/>
    </xf>
    <xf numFmtId="0" fontId="41" fillId="0" borderId="55" xfId="35" applyFont="1" applyBorder="1" applyAlignment="1">
      <alignment vertical="center"/>
    </xf>
    <xf numFmtId="4" fontId="0" fillId="0" borderId="0" xfId="0" applyNumberFormat="1"/>
    <xf numFmtId="2" fontId="41" fillId="0" borderId="0" xfId="0" applyNumberFormat="1" applyFont="1" applyAlignment="1">
      <alignment horizontal="center" vertical="center"/>
    </xf>
    <xf numFmtId="0" fontId="49" fillId="26" borderId="0" xfId="0" applyFont="1" applyFill="1"/>
    <xf numFmtId="0" fontId="15" fillId="26" borderId="0" xfId="0" applyFont="1" applyFill="1" applyAlignment="1">
      <alignment horizontal="center"/>
    </xf>
    <xf numFmtId="2" fontId="41" fillId="26" borderId="0" xfId="0" applyNumberFormat="1" applyFont="1" applyFill="1" applyAlignment="1">
      <alignment horizontal="center"/>
    </xf>
    <xf numFmtId="0" fontId="22" fillId="26" borderId="0" xfId="0" applyFont="1" applyFill="1"/>
    <xf numFmtId="0" fontId="0" fillId="26" borderId="0" xfId="0" applyFill="1"/>
    <xf numFmtId="2" fontId="21" fillId="26" borderId="0" xfId="0" applyNumberFormat="1" applyFont="1" applyFill="1" applyAlignment="1">
      <alignment horizontal="right"/>
    </xf>
    <xf numFmtId="4" fontId="21" fillId="26" borderId="0" xfId="0" applyNumberFormat="1" applyFont="1" applyFill="1" applyAlignment="1">
      <alignment horizontal="center"/>
    </xf>
    <xf numFmtId="0" fontId="0" fillId="26" borderId="0" xfId="0" applyFill="1" applyAlignment="1">
      <alignment horizontal="center"/>
    </xf>
    <xf numFmtId="0" fontId="48" fillId="26" borderId="0" xfId="30" applyFont="1" applyFill="1" applyAlignment="1">
      <alignment horizontal="center"/>
    </xf>
    <xf numFmtId="4" fontId="45" fillId="26" borderId="0" xfId="30" applyNumberFormat="1" applyFont="1" applyFill="1" applyAlignment="1">
      <alignment horizontal="center"/>
    </xf>
    <xf numFmtId="0" fontId="41" fillId="26" borderId="0" xfId="0" applyFont="1" applyFill="1" applyAlignment="1">
      <alignment horizontal="center"/>
    </xf>
    <xf numFmtId="0" fontId="50" fillId="0" borderId="1" xfId="37" applyFont="1" applyFill="1" applyBorder="1" applyAlignment="1" applyProtection="1">
      <alignment horizontal="center" vertical="center"/>
    </xf>
    <xf numFmtId="2" fontId="15" fillId="0" borderId="0" xfId="0" applyNumberFormat="1" applyFont="1" applyAlignment="1">
      <alignment vertical="center" wrapText="1"/>
    </xf>
    <xf numFmtId="168" fontId="48" fillId="0" borderId="0" xfId="30" applyNumberFormat="1" applyFont="1"/>
    <xf numFmtId="2" fontId="41" fillId="0" borderId="0" xfId="0" applyNumberFormat="1" applyFont="1" applyAlignment="1">
      <alignment horizontal="center" vertical="top"/>
    </xf>
    <xf numFmtId="174" fontId="15" fillId="0" borderId="0" xfId="0" applyNumberFormat="1" applyFont="1" applyAlignment="1">
      <alignment horizontal="center" vertical="center"/>
    </xf>
    <xf numFmtId="2" fontId="46" fillId="0" borderId="25" xfId="0" applyNumberFormat="1" applyFont="1" applyBorder="1" applyAlignment="1">
      <alignment horizontal="center" vertical="center"/>
    </xf>
    <xf numFmtId="0" fontId="54" fillId="0" borderId="0" xfId="0" applyFont="1"/>
    <xf numFmtId="2" fontId="15" fillId="0" borderId="47" xfId="0" applyNumberFormat="1" applyFont="1" applyBorder="1" applyAlignment="1">
      <alignment horizontal="center"/>
    </xf>
    <xf numFmtId="2" fontId="15" fillId="0" borderId="25" xfId="0" applyNumberFormat="1" applyFont="1" applyBorder="1" applyAlignment="1">
      <alignment horizontal="center" vertical="center"/>
    </xf>
    <xf numFmtId="2" fontId="15" fillId="0" borderId="50" xfId="0" applyNumberFormat="1" applyFont="1" applyBorder="1" applyAlignment="1">
      <alignment horizontal="center"/>
    </xf>
    <xf numFmtId="2" fontId="15" fillId="0" borderId="30" xfId="0" applyNumberFormat="1" applyFont="1" applyBorder="1" applyAlignment="1">
      <alignment horizontal="center"/>
    </xf>
    <xf numFmtId="2" fontId="15" fillId="0" borderId="29" xfId="0" applyNumberFormat="1" applyFont="1" applyBorder="1" applyAlignment="1">
      <alignment horizontal="center"/>
    </xf>
    <xf numFmtId="0" fontId="44" fillId="0" borderId="0" xfId="0" applyFont="1" applyAlignment="1">
      <alignment vertical="center"/>
    </xf>
    <xf numFmtId="0" fontId="43" fillId="0" borderId="0" xfId="0" applyFont="1"/>
    <xf numFmtId="168" fontId="15" fillId="0" borderId="2" xfId="0" applyNumberFormat="1" applyFont="1" applyBorder="1" applyAlignment="1">
      <alignment horizontal="center" vertical="center"/>
    </xf>
    <xf numFmtId="168" fontId="41" fillId="0" borderId="51" xfId="30" applyNumberFormat="1" applyFont="1" applyBorder="1" applyAlignment="1">
      <alignment horizontal="center" vertical="center"/>
    </xf>
    <xf numFmtId="168" fontId="41" fillId="0" borderId="12" xfId="30" applyNumberFormat="1" applyFont="1" applyBorder="1" applyAlignment="1">
      <alignment horizontal="center" vertical="center"/>
    </xf>
    <xf numFmtId="1" fontId="15" fillId="0" borderId="13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68" fontId="41" fillId="0" borderId="16" xfId="30" applyNumberFormat="1" applyFont="1" applyBorder="1" applyAlignment="1">
      <alignment horizontal="center" vertical="center"/>
    </xf>
    <xf numFmtId="4" fontId="15" fillId="0" borderId="0" xfId="0" applyNumberFormat="1" applyFont="1" applyAlignment="1">
      <alignment vertical="center" wrapText="1"/>
    </xf>
    <xf numFmtId="1" fontId="15" fillId="0" borderId="0" xfId="0" applyNumberFormat="1" applyFont="1"/>
    <xf numFmtId="1" fontId="46" fillId="0" borderId="45" xfId="0" applyNumberFormat="1" applyFont="1" applyBorder="1" applyAlignment="1">
      <alignment horizontal="center"/>
    </xf>
    <xf numFmtId="1" fontId="15" fillId="0" borderId="0" xfId="0" applyNumberFormat="1" applyFont="1" applyAlignment="1">
      <alignment vertical="center" wrapText="1"/>
    </xf>
    <xf numFmtId="2" fontId="41" fillId="0" borderId="31" xfId="0" applyNumberFormat="1" applyFont="1" applyBorder="1" applyAlignment="1">
      <alignment horizontal="center" vertical="center"/>
    </xf>
    <xf numFmtId="2" fontId="41" fillId="0" borderId="66" xfId="0" applyNumberFormat="1" applyFont="1" applyBorder="1" applyAlignment="1">
      <alignment horizontal="center" vertical="center"/>
    </xf>
    <xf numFmtId="2" fontId="15" fillId="0" borderId="14" xfId="0" applyNumberFormat="1" applyFont="1" applyBorder="1" applyAlignment="1">
      <alignment horizontal="center"/>
    </xf>
    <xf numFmtId="0" fontId="50" fillId="0" borderId="5" xfId="37" applyFont="1" applyFill="1" applyBorder="1" applyAlignment="1" applyProtection="1">
      <alignment horizontal="center" vertical="center"/>
    </xf>
    <xf numFmtId="4" fontId="22" fillId="0" borderId="0" xfId="0" applyNumberFormat="1" applyFont="1" applyAlignment="1">
      <alignment vertical="center"/>
    </xf>
    <xf numFmtId="0" fontId="51" fillId="3" borderId="18" xfId="84" applyFont="1" applyFill="1" applyBorder="1" applyAlignment="1">
      <alignment horizontal="center" vertical="center" textRotation="90"/>
    </xf>
    <xf numFmtId="10" fontId="50" fillId="0" borderId="1" xfId="34" applyNumberFormat="1" applyFont="1" applyFill="1" applyBorder="1" applyAlignment="1">
      <alignment horizontal="center" vertical="center"/>
    </xf>
    <xf numFmtId="10" fontId="50" fillId="0" borderId="10" xfId="34" applyNumberFormat="1" applyFont="1" applyFill="1" applyBorder="1" applyAlignment="1">
      <alignment horizontal="center" vertical="center"/>
    </xf>
    <xf numFmtId="0" fontId="50" fillId="0" borderId="1" xfId="37" applyFont="1" applyFill="1" applyBorder="1" applyAlignment="1" applyProtection="1">
      <alignment horizontal="left" vertical="center" wrapText="1"/>
    </xf>
    <xf numFmtId="2" fontId="15" fillId="0" borderId="15" xfId="0" applyNumberFormat="1" applyFont="1" applyBorder="1" applyAlignment="1">
      <alignment horizontal="center"/>
    </xf>
    <xf numFmtId="2" fontId="46" fillId="0" borderId="35" xfId="0" applyNumberFormat="1" applyFont="1" applyBorder="1" applyAlignment="1">
      <alignment horizontal="center"/>
    </xf>
    <xf numFmtId="168" fontId="46" fillId="0" borderId="4" xfId="0" applyNumberFormat="1" applyFont="1" applyBorder="1" applyAlignment="1">
      <alignment horizontal="center" vertical="center" wrapText="1"/>
    </xf>
    <xf numFmtId="168" fontId="46" fillId="0" borderId="6" xfId="0" applyNumberFormat="1" applyFont="1" applyBorder="1" applyAlignment="1">
      <alignment horizontal="center" vertical="center" wrapText="1"/>
    </xf>
    <xf numFmtId="168" fontId="46" fillId="0" borderId="41" xfId="0" applyNumberFormat="1" applyFont="1" applyBorder="1" applyAlignment="1">
      <alignment horizontal="center" vertical="center" wrapText="1"/>
    </xf>
    <xf numFmtId="168" fontId="46" fillId="0" borderId="43" xfId="0" applyNumberFormat="1" applyFont="1" applyBorder="1" applyAlignment="1">
      <alignment horizontal="center" vertical="center" wrapText="1"/>
    </xf>
    <xf numFmtId="168" fontId="46" fillId="0" borderId="2" xfId="0" applyNumberFormat="1" applyFont="1" applyBorder="1" applyAlignment="1">
      <alignment horizontal="center" vertical="center" wrapText="1"/>
    </xf>
    <xf numFmtId="2" fontId="15" fillId="0" borderId="32" xfId="0" applyNumberFormat="1" applyFont="1" applyBorder="1" applyAlignment="1">
      <alignment horizontal="center"/>
    </xf>
    <xf numFmtId="168" fontId="15" fillId="0" borderId="39" xfId="0" applyNumberFormat="1" applyFont="1" applyBorder="1" applyAlignment="1">
      <alignment horizontal="center" vertical="center" wrapText="1"/>
    </xf>
    <xf numFmtId="0" fontId="41" fillId="25" borderId="0" xfId="35" applyFont="1" applyFill="1" applyAlignment="1">
      <alignment vertical="center"/>
    </xf>
    <xf numFmtId="2" fontId="15" fillId="0" borderId="28" xfId="0" applyNumberFormat="1" applyFont="1" applyBorder="1" applyAlignment="1">
      <alignment horizontal="center"/>
    </xf>
    <xf numFmtId="4" fontId="43" fillId="0" borderId="0" xfId="0" applyNumberFormat="1" applyFont="1" applyAlignment="1">
      <alignment vertical="center"/>
    </xf>
    <xf numFmtId="1" fontId="15" fillId="0" borderId="16" xfId="0" applyNumberFormat="1" applyFont="1" applyBorder="1" applyAlignment="1">
      <alignment horizontal="center"/>
    </xf>
    <xf numFmtId="1" fontId="15" fillId="0" borderId="12" xfId="0" applyNumberFormat="1" applyFont="1" applyBorder="1" applyAlignment="1">
      <alignment horizontal="center"/>
    </xf>
    <xf numFmtId="1" fontId="15" fillId="0" borderId="13" xfId="0" applyNumberFormat="1" applyFont="1" applyBorder="1" applyAlignment="1">
      <alignment horizontal="center"/>
    </xf>
    <xf numFmtId="0" fontId="43" fillId="0" borderId="0" xfId="0" applyFont="1" applyAlignment="1">
      <alignment vertical="center"/>
    </xf>
    <xf numFmtId="168" fontId="41" fillId="0" borderId="40" xfId="30" applyNumberFormat="1" applyFont="1" applyBorder="1" applyAlignment="1">
      <alignment horizontal="center" vertical="center"/>
    </xf>
    <xf numFmtId="1" fontId="15" fillId="0" borderId="39" xfId="0" applyNumberFormat="1" applyFont="1" applyBorder="1" applyAlignment="1">
      <alignment horizontal="center" vertical="center" wrapText="1"/>
    </xf>
    <xf numFmtId="168" fontId="41" fillId="0" borderId="43" xfId="30" applyNumberFormat="1" applyFont="1" applyBorder="1" applyAlignment="1">
      <alignment horizontal="center" vertical="center"/>
    </xf>
    <xf numFmtId="2" fontId="46" fillId="0" borderId="35" xfId="0" applyNumberFormat="1" applyFont="1" applyBorder="1" applyAlignment="1">
      <alignment horizontal="center" vertical="center" wrapText="1"/>
    </xf>
    <xf numFmtId="168" fontId="46" fillId="0" borderId="34" xfId="0" applyNumberFormat="1" applyFont="1" applyBorder="1" applyAlignment="1">
      <alignment horizontal="center" vertical="center" wrapText="1"/>
    </xf>
    <xf numFmtId="0" fontId="47" fillId="0" borderId="0" xfId="0" applyFont="1" applyAlignment="1">
      <alignment vertical="center"/>
    </xf>
    <xf numFmtId="168" fontId="15" fillId="0" borderId="0" xfId="0" applyNumberFormat="1" applyFont="1" applyAlignment="1">
      <alignment horizontal="center" vertical="center" wrapText="1"/>
    </xf>
    <xf numFmtId="2" fontId="46" fillId="0" borderId="35" xfId="0" applyNumberFormat="1" applyFont="1" applyBorder="1" applyAlignment="1">
      <alignment horizontal="center" vertical="center"/>
    </xf>
    <xf numFmtId="2" fontId="46" fillId="0" borderId="25" xfId="0" applyNumberFormat="1" applyFont="1" applyBorder="1" applyAlignment="1">
      <alignment horizontal="center" vertical="center" wrapText="1"/>
    </xf>
    <xf numFmtId="0" fontId="10" fillId="0" borderId="0" xfId="126" applyFont="1"/>
    <xf numFmtId="0" fontId="50" fillId="28" borderId="24" xfId="125" applyFont="1" applyFill="1" applyBorder="1"/>
    <xf numFmtId="0" fontId="50" fillId="28" borderId="0" xfId="125" applyFont="1" applyFill="1"/>
    <xf numFmtId="0" fontId="50" fillId="28" borderId="38" xfId="125" applyFont="1" applyFill="1" applyBorder="1"/>
    <xf numFmtId="0" fontId="50" fillId="28" borderId="27" xfId="125" applyFont="1" applyFill="1" applyBorder="1"/>
    <xf numFmtId="0" fontId="50" fillId="28" borderId="53" xfId="125" applyFont="1" applyFill="1" applyBorder="1" applyAlignment="1">
      <alignment horizontal="left" vertical="center"/>
    </xf>
    <xf numFmtId="0" fontId="50" fillId="28" borderId="31" xfId="125" applyFont="1" applyFill="1" applyBorder="1" applyAlignment="1">
      <alignment horizontal="center"/>
    </xf>
    <xf numFmtId="2" fontId="50" fillId="28" borderId="31" xfId="125" applyNumberFormat="1" applyFont="1" applyFill="1" applyBorder="1" applyAlignment="1">
      <alignment horizontal="center" vertical="center"/>
    </xf>
    <xf numFmtId="169" fontId="51" fillId="28" borderId="32" xfId="125" applyNumberFormat="1" applyFont="1" applyFill="1" applyBorder="1" applyAlignment="1">
      <alignment horizontal="center" vertical="center"/>
    </xf>
    <xf numFmtId="10" fontId="50" fillId="0" borderId="31" xfId="16" applyNumberFormat="1" applyFont="1" applyFill="1" applyBorder="1" applyAlignment="1" applyProtection="1">
      <alignment horizontal="center" vertical="center"/>
    </xf>
    <xf numFmtId="175" fontId="50" fillId="28" borderId="32" xfId="125" applyNumberFormat="1" applyFont="1" applyFill="1" applyBorder="1" applyAlignment="1">
      <alignment horizontal="center" vertical="center"/>
    </xf>
    <xf numFmtId="0" fontId="13" fillId="0" borderId="0" xfId="126" applyFont="1"/>
    <xf numFmtId="0" fontId="51" fillId="28" borderId="38" xfId="125" applyFont="1" applyFill="1" applyBorder="1" applyAlignment="1">
      <alignment horizontal="left" vertical="center"/>
    </xf>
    <xf numFmtId="177" fontId="64" fillId="0" borderId="0" xfId="16" applyNumberFormat="1" applyFont="1" applyFill="1" applyBorder="1" applyAlignment="1" applyProtection="1">
      <alignment horizontal="center" vertical="center"/>
    </xf>
    <xf numFmtId="175" fontId="51" fillId="28" borderId="27" xfId="125" applyNumberFormat="1" applyFont="1" applyFill="1" applyBorder="1" applyAlignment="1">
      <alignment horizontal="center" vertical="center"/>
    </xf>
    <xf numFmtId="169" fontId="50" fillId="28" borderId="32" xfId="125" applyNumberFormat="1" applyFont="1" applyFill="1" applyBorder="1" applyAlignment="1">
      <alignment horizontal="center" vertical="center"/>
    </xf>
    <xf numFmtId="10" fontId="50" fillId="0" borderId="0" xfId="16" applyNumberFormat="1" applyFont="1" applyFill="1" applyBorder="1" applyAlignment="1" applyProtection="1">
      <alignment horizontal="center" vertical="center"/>
    </xf>
    <xf numFmtId="0" fontId="65" fillId="28" borderId="0" xfId="125" applyFont="1" applyFill="1"/>
    <xf numFmtId="10" fontId="66" fillId="28" borderId="0" xfId="16" applyNumberFormat="1" applyFont="1" applyFill="1" applyBorder="1" applyAlignment="1" applyProtection="1">
      <alignment horizontal="center"/>
    </xf>
    <xf numFmtId="0" fontId="13" fillId="28" borderId="0" xfId="125" applyFont="1" applyFill="1"/>
    <xf numFmtId="178" fontId="50" fillId="0" borderId="16" xfId="89" applyNumberFormat="1" applyFont="1" applyFill="1" applyBorder="1" applyAlignment="1">
      <alignment horizontal="center" vertical="center" wrapText="1"/>
    </xf>
    <xf numFmtId="0" fontId="50" fillId="0" borderId="0" xfId="35" applyFont="1" applyAlignment="1">
      <alignment horizontal="center" vertical="center"/>
    </xf>
    <xf numFmtId="0" fontId="15" fillId="0" borderId="64" xfId="0" applyFont="1" applyBorder="1" applyAlignment="1">
      <alignment horizontal="center"/>
    </xf>
    <xf numFmtId="168" fontId="15" fillId="26" borderId="5" xfId="0" applyNumberFormat="1" applyFont="1" applyFill="1" applyBorder="1" applyAlignment="1">
      <alignment horizontal="center" vertical="center" wrapText="1"/>
    </xf>
    <xf numFmtId="168" fontId="15" fillId="0" borderId="5" xfId="0" applyNumberFormat="1" applyFont="1" applyBorder="1" applyAlignment="1">
      <alignment horizontal="center" vertical="center" wrapText="1"/>
    </xf>
    <xf numFmtId="2" fontId="15" fillId="0" borderId="44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168" fontId="15" fillId="26" borderId="19" xfId="0" applyNumberFormat="1" applyFont="1" applyFill="1" applyBorder="1" applyAlignment="1">
      <alignment horizontal="center" vertical="center" wrapText="1"/>
    </xf>
    <xf numFmtId="168" fontId="15" fillId="0" borderId="19" xfId="0" applyNumberFormat="1" applyFont="1" applyBorder="1" applyAlignment="1">
      <alignment horizontal="center" vertical="center" wrapText="1"/>
    </xf>
    <xf numFmtId="1" fontId="15" fillId="0" borderId="19" xfId="0" applyNumberFormat="1" applyFont="1" applyBorder="1" applyAlignment="1">
      <alignment horizontal="center"/>
    </xf>
    <xf numFmtId="2" fontId="15" fillId="0" borderId="36" xfId="0" applyNumberFormat="1" applyFont="1" applyBorder="1" applyAlignment="1">
      <alignment horizontal="center"/>
    </xf>
    <xf numFmtId="168" fontId="48" fillId="0" borderId="45" xfId="30" applyNumberFormat="1" applyFont="1" applyBorder="1" applyAlignment="1">
      <alignment horizontal="center"/>
    </xf>
    <xf numFmtId="168" fontId="48" fillId="0" borderId="11" xfId="30" applyNumberFormat="1" applyFont="1" applyBorder="1" applyAlignment="1">
      <alignment horizontal="center"/>
    </xf>
    <xf numFmtId="178" fontId="41" fillId="25" borderId="0" xfId="89" applyNumberFormat="1" applyFont="1" applyFill="1" applyBorder="1" applyAlignment="1">
      <alignment horizontal="center" vertical="center" wrapText="1"/>
    </xf>
    <xf numFmtId="178" fontId="45" fillId="2" borderId="6" xfId="15" applyNumberFormat="1" applyFont="1" applyFill="1" applyBorder="1" applyAlignment="1">
      <alignment horizontal="center" vertical="center"/>
    </xf>
    <xf numFmtId="0" fontId="45" fillId="2" borderId="3" xfId="15" applyFont="1" applyFill="1" applyBorder="1" applyAlignment="1">
      <alignment horizontal="center" vertical="center"/>
    </xf>
    <xf numFmtId="0" fontId="45" fillId="2" borderId="39" xfId="15" applyFont="1" applyFill="1" applyBorder="1" applyAlignment="1">
      <alignment vertical="center"/>
    </xf>
    <xf numFmtId="0" fontId="45" fillId="2" borderId="4" xfId="15" applyFont="1" applyFill="1" applyBorder="1" applyAlignment="1">
      <alignment horizontal="center" vertical="center"/>
    </xf>
    <xf numFmtId="0" fontId="41" fillId="2" borderId="39" xfId="15" applyFont="1" applyFill="1" applyBorder="1" applyAlignment="1">
      <alignment vertical="center"/>
    </xf>
    <xf numFmtId="0" fontId="45" fillId="2" borderId="4" xfId="15" applyFont="1" applyFill="1" applyBorder="1" applyAlignment="1">
      <alignment vertical="center"/>
    </xf>
    <xf numFmtId="0" fontId="53" fillId="2" borderId="0" xfId="15" applyFont="1" applyFill="1" applyAlignment="1">
      <alignment vertical="center"/>
    </xf>
    <xf numFmtId="178" fontId="55" fillId="2" borderId="6" xfId="15" applyNumberFormat="1" applyFont="1" applyFill="1" applyBorder="1" applyAlignment="1">
      <alignment horizontal="center" vertical="center"/>
    </xf>
    <xf numFmtId="0" fontId="44" fillId="0" borderId="0" xfId="0" applyFont="1" applyAlignment="1">
      <alignment vertical="center" wrapText="1"/>
    </xf>
    <xf numFmtId="0" fontId="50" fillId="0" borderId="10" xfId="37" applyFont="1" applyFill="1" applyBorder="1" applyAlignment="1" applyProtection="1">
      <alignment horizontal="center" vertical="center"/>
    </xf>
    <xf numFmtId="0" fontId="50" fillId="0" borderId="19" xfId="37" applyFont="1" applyFill="1" applyBorder="1" applyAlignment="1" applyProtection="1">
      <alignment horizontal="center" vertical="center"/>
    </xf>
    <xf numFmtId="0" fontId="50" fillId="0" borderId="19" xfId="37" applyFont="1" applyFill="1" applyBorder="1" applyAlignment="1" applyProtection="1">
      <alignment horizontal="left" vertical="center" wrapText="1"/>
    </xf>
    <xf numFmtId="10" fontId="50" fillId="0" borderId="19" xfId="34" applyNumberFormat="1" applyFont="1" applyFill="1" applyBorder="1" applyAlignment="1">
      <alignment horizontal="center" vertical="center"/>
    </xf>
    <xf numFmtId="169" fontId="43" fillId="0" borderId="2" xfId="0" applyNumberFormat="1" applyFont="1" applyBorder="1" applyAlignment="1">
      <alignment vertical="center"/>
    </xf>
    <xf numFmtId="4" fontId="68" fillId="0" borderId="4" xfId="0" applyNumberFormat="1" applyFont="1" applyBorder="1" applyAlignment="1">
      <alignment horizontal="center" vertical="center"/>
    </xf>
    <xf numFmtId="168" fontId="41" fillId="0" borderId="20" xfId="30" applyNumberFormat="1" applyFont="1" applyBorder="1" applyAlignment="1">
      <alignment horizontal="center" vertical="center"/>
    </xf>
    <xf numFmtId="1" fontId="15" fillId="0" borderId="19" xfId="0" applyNumberFormat="1" applyFont="1" applyBorder="1" applyAlignment="1">
      <alignment horizontal="center" vertical="center" wrapText="1"/>
    </xf>
    <xf numFmtId="173" fontId="41" fillId="0" borderId="36" xfId="30" applyNumberFormat="1" applyFont="1" applyBorder="1" applyAlignment="1">
      <alignment horizontal="center" vertical="center"/>
    </xf>
    <xf numFmtId="1" fontId="46" fillId="0" borderId="25" xfId="0" applyNumberFormat="1" applyFont="1" applyBorder="1" applyAlignment="1">
      <alignment horizontal="center"/>
    </xf>
    <xf numFmtId="2" fontId="46" fillId="0" borderId="37" xfId="0" applyNumberFormat="1" applyFont="1" applyBorder="1" applyAlignment="1">
      <alignment horizontal="center"/>
    </xf>
    <xf numFmtId="0" fontId="50" fillId="0" borderId="28" xfId="37" applyFont="1" applyFill="1" applyBorder="1" applyAlignment="1" applyProtection="1">
      <alignment horizontal="left" vertical="center" wrapText="1"/>
    </xf>
    <xf numFmtId="178" fontId="50" fillId="0" borderId="47" xfId="89" applyNumberFormat="1" applyFont="1" applyFill="1" applyBorder="1" applyAlignment="1">
      <alignment horizontal="center" vertical="center" wrapText="1"/>
    </xf>
    <xf numFmtId="178" fontId="50" fillId="0" borderId="48" xfId="89" applyNumberFormat="1" applyFont="1" applyFill="1" applyBorder="1" applyAlignment="1">
      <alignment horizontal="center" vertical="center" wrapText="1"/>
    </xf>
    <xf numFmtId="178" fontId="50" fillId="0" borderId="49" xfId="89" applyNumberFormat="1" applyFont="1" applyFill="1" applyBorder="1" applyAlignment="1">
      <alignment horizontal="center" vertical="center" wrapText="1"/>
    </xf>
    <xf numFmtId="168" fontId="41" fillId="0" borderId="78" xfId="30" applyNumberFormat="1" applyFont="1" applyBorder="1" applyAlignment="1">
      <alignment horizontal="center" vertical="center"/>
    </xf>
    <xf numFmtId="168" fontId="41" fillId="0" borderId="79" xfId="30" applyNumberFormat="1" applyFont="1" applyBorder="1" applyAlignment="1">
      <alignment horizontal="center" vertical="center"/>
    </xf>
    <xf numFmtId="169" fontId="43" fillId="0" borderId="2" xfId="0" applyNumberFormat="1" applyFont="1" applyBorder="1" applyAlignment="1">
      <alignment horizontal="center" vertical="center"/>
    </xf>
    <xf numFmtId="4" fontId="43" fillId="0" borderId="6" xfId="0" applyNumberFormat="1" applyFont="1" applyBorder="1" applyAlignment="1">
      <alignment horizontal="center" vertical="center"/>
    </xf>
    <xf numFmtId="0" fontId="51" fillId="3" borderId="26" xfId="84" applyFont="1" applyFill="1" applyBorder="1" applyAlignment="1">
      <alignment horizontal="center" vertical="center" textRotation="90"/>
    </xf>
    <xf numFmtId="10" fontId="45" fillId="28" borderId="3" xfId="16" applyNumberFormat="1" applyFont="1" applyFill="1" applyBorder="1" applyAlignment="1" applyProtection="1">
      <alignment horizontal="center" vertical="center"/>
    </xf>
    <xf numFmtId="169" fontId="45" fillId="28" borderId="2" xfId="16" applyNumberFormat="1" applyFont="1" applyFill="1" applyBorder="1" applyAlignment="1" applyProtection="1">
      <alignment horizontal="center" vertical="center"/>
    </xf>
    <xf numFmtId="0" fontId="50" fillId="28" borderId="33" xfId="125" applyFont="1" applyFill="1" applyBorder="1" applyAlignment="1">
      <alignment vertical="center"/>
    </xf>
    <xf numFmtId="0" fontId="50" fillId="28" borderId="21" xfId="125" applyFont="1" applyFill="1" applyBorder="1" applyAlignment="1">
      <alignment vertical="center"/>
    </xf>
    <xf numFmtId="0" fontId="50" fillId="28" borderId="23" xfId="125" applyFont="1" applyFill="1" applyBorder="1" applyAlignment="1">
      <alignment vertical="center"/>
    </xf>
    <xf numFmtId="0" fontId="50" fillId="28" borderId="0" xfId="125" applyFont="1" applyFill="1" applyAlignment="1">
      <alignment horizontal="center"/>
    </xf>
    <xf numFmtId="0" fontId="51" fillId="28" borderId="0" xfId="125" applyFont="1" applyFill="1" applyAlignment="1">
      <alignment horizontal="center"/>
    </xf>
    <xf numFmtId="2" fontId="50" fillId="0" borderId="0" xfId="125" applyNumberFormat="1" applyFont="1" applyAlignment="1">
      <alignment horizontal="center" vertical="center"/>
    </xf>
    <xf numFmtId="0" fontId="51" fillId="28" borderId="54" xfId="125" applyFont="1" applyFill="1" applyBorder="1" applyAlignment="1">
      <alignment horizontal="left" vertical="center"/>
    </xf>
    <xf numFmtId="0" fontId="51" fillId="28" borderId="66" xfId="125" applyFont="1" applyFill="1" applyBorder="1" applyAlignment="1">
      <alignment horizontal="center"/>
    </xf>
    <xf numFmtId="2" fontId="50" fillId="28" borderId="66" xfId="125" applyNumberFormat="1" applyFont="1" applyFill="1" applyBorder="1" applyAlignment="1">
      <alignment horizontal="center" vertical="center"/>
    </xf>
    <xf numFmtId="169" fontId="51" fillId="28" borderId="65" xfId="125" applyNumberFormat="1" applyFont="1" applyFill="1" applyBorder="1" applyAlignment="1">
      <alignment horizontal="center" vertical="center"/>
    </xf>
    <xf numFmtId="0" fontId="13" fillId="28" borderId="0" xfId="125" applyFont="1" applyFill="1" applyAlignment="1">
      <alignment horizontal="left" vertical="center"/>
    </xf>
    <xf numFmtId="0" fontId="52" fillId="28" borderId="0" xfId="125" applyFont="1" applyFill="1"/>
    <xf numFmtId="2" fontId="46" fillId="0" borderId="6" xfId="0" applyNumberFormat="1" applyFont="1" applyBorder="1" applyAlignment="1">
      <alignment horizontal="center" vertical="center"/>
    </xf>
    <xf numFmtId="4" fontId="46" fillId="0" borderId="4" xfId="0" applyNumberFormat="1" applyFont="1" applyBorder="1" applyAlignment="1">
      <alignment horizontal="center" vertical="center"/>
    </xf>
    <xf numFmtId="0" fontId="43" fillId="0" borderId="0" xfId="0" applyFont="1" applyAlignment="1">
      <alignment horizontal="left"/>
    </xf>
    <xf numFmtId="0" fontId="68" fillId="0" borderId="0" xfId="0" applyFont="1" applyAlignment="1">
      <alignment horizontal="center"/>
    </xf>
    <xf numFmtId="0" fontId="69" fillId="0" borderId="0" xfId="0" applyFont="1" applyAlignment="1">
      <alignment horizontal="left"/>
    </xf>
    <xf numFmtId="2" fontId="46" fillId="0" borderId="2" xfId="0" applyNumberFormat="1" applyFont="1" applyBorder="1" applyAlignment="1">
      <alignment horizontal="center" vertical="center" wrapText="1"/>
    </xf>
    <xf numFmtId="4" fontId="41" fillId="0" borderId="6" xfId="15" applyNumberFormat="1" applyFont="1" applyBorder="1" applyAlignment="1">
      <alignment horizontal="center" vertical="center"/>
    </xf>
    <xf numFmtId="4" fontId="46" fillId="0" borderId="0" xfId="0" applyNumberFormat="1" applyFont="1" applyAlignment="1">
      <alignment horizontal="center" vertical="center"/>
    </xf>
    <xf numFmtId="169" fontId="46" fillId="0" borderId="2" xfId="0" applyNumberFormat="1" applyFont="1" applyBorder="1" applyAlignment="1">
      <alignment horizontal="center" vertical="center"/>
    </xf>
    <xf numFmtId="169" fontId="46" fillId="0" borderId="0" xfId="0" applyNumberFormat="1" applyFont="1" applyAlignment="1">
      <alignment horizontal="center" vertical="center"/>
    </xf>
    <xf numFmtId="0" fontId="45" fillId="0" borderId="6" xfId="30" applyFont="1" applyBorder="1" applyAlignment="1">
      <alignment horizontal="center"/>
    </xf>
    <xf numFmtId="2" fontId="46" fillId="0" borderId="0" xfId="0" applyNumberFormat="1" applyFont="1" applyAlignment="1">
      <alignment horizontal="center" vertical="center" wrapText="1"/>
    </xf>
    <xf numFmtId="0" fontId="46" fillId="0" borderId="3" xfId="0" applyFont="1" applyBorder="1" applyAlignment="1">
      <alignment horizontal="center"/>
    </xf>
    <xf numFmtId="0" fontId="46" fillId="0" borderId="6" xfId="0" applyFont="1" applyBorder="1" applyAlignment="1">
      <alignment horizontal="center"/>
    </xf>
    <xf numFmtId="0" fontId="46" fillId="0" borderId="35" xfId="0" applyFont="1" applyBorder="1" applyAlignment="1">
      <alignment horizontal="center"/>
    </xf>
    <xf numFmtId="0" fontId="69" fillId="0" borderId="0" xfId="0" applyFont="1"/>
    <xf numFmtId="0" fontId="46" fillId="0" borderId="0" xfId="0" applyFont="1" applyAlignment="1">
      <alignment horizontal="left" vertical="center" wrapText="1"/>
    </xf>
    <xf numFmtId="4" fontId="46" fillId="26" borderId="0" xfId="0" applyNumberFormat="1" applyFont="1" applyFill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46" fillId="0" borderId="3" xfId="0" applyFont="1" applyBorder="1" applyAlignment="1">
      <alignment horizontal="center" vertical="center" wrapText="1"/>
    </xf>
    <xf numFmtId="2" fontId="46" fillId="0" borderId="26" xfId="0" applyNumberFormat="1" applyFont="1" applyBorder="1" applyAlignment="1">
      <alignment horizontal="center" vertical="center" wrapText="1"/>
    </xf>
    <xf numFmtId="2" fontId="46" fillId="0" borderId="19" xfId="0" applyNumberFormat="1" applyFont="1" applyBorder="1" applyAlignment="1">
      <alignment horizontal="center" vertical="center" wrapText="1"/>
    </xf>
    <xf numFmtId="0" fontId="41" fillId="25" borderId="0" xfId="35" applyFont="1" applyFill="1" applyAlignment="1">
      <alignment horizontal="center" vertical="center"/>
    </xf>
    <xf numFmtId="0" fontId="41" fillId="25" borderId="0" xfId="84" applyFont="1" applyFill="1" applyAlignment="1">
      <alignment horizontal="center" vertical="center"/>
    </xf>
    <xf numFmtId="0" fontId="41" fillId="25" borderId="0" xfId="84" applyFont="1" applyFill="1" applyAlignment="1">
      <alignment vertical="center"/>
    </xf>
    <xf numFmtId="2" fontId="45" fillId="0" borderId="39" xfId="0" applyNumberFormat="1" applyFont="1" applyBorder="1" applyAlignment="1">
      <alignment horizontal="center" vertical="center" wrapText="1"/>
    </xf>
    <xf numFmtId="2" fontId="46" fillId="0" borderId="43" xfId="0" applyNumberFormat="1" applyFont="1" applyBorder="1" applyAlignment="1">
      <alignment horizontal="center" vertical="center" wrapText="1"/>
    </xf>
    <xf numFmtId="2" fontId="15" fillId="0" borderId="49" xfId="0" applyNumberFormat="1" applyFont="1" applyBorder="1" applyAlignment="1">
      <alignment horizontal="center"/>
    </xf>
    <xf numFmtId="0" fontId="50" fillId="0" borderId="53" xfId="35" applyFont="1" applyBorder="1" applyAlignment="1">
      <alignment horizontal="center" vertical="center"/>
    </xf>
    <xf numFmtId="0" fontId="50" fillId="0" borderId="1" xfId="96" applyFont="1" applyBorder="1" applyAlignment="1">
      <alignment horizontal="left" vertical="center" wrapText="1"/>
    </xf>
    <xf numFmtId="0" fontId="50" fillId="0" borderId="44" xfId="96" applyFont="1" applyBorder="1" applyAlignment="1">
      <alignment horizontal="center" vertical="center"/>
    </xf>
    <xf numFmtId="4" fontId="50" fillId="0" borderId="1" xfId="15" applyNumberFormat="1" applyFont="1" applyBorder="1" applyAlignment="1">
      <alignment horizontal="center" vertical="center"/>
    </xf>
    <xf numFmtId="2" fontId="46" fillId="0" borderId="0" xfId="0" applyNumberFormat="1" applyFont="1" applyAlignment="1">
      <alignment vertical="center" wrapText="1"/>
    </xf>
    <xf numFmtId="1" fontId="15" fillId="0" borderId="0" xfId="0" applyNumberFormat="1" applyFont="1" applyAlignment="1">
      <alignment horizontal="center" vertical="center" wrapText="1"/>
    </xf>
    <xf numFmtId="0" fontId="46" fillId="0" borderId="0" xfId="0" applyFont="1" applyAlignment="1">
      <alignment horizontal="right"/>
    </xf>
    <xf numFmtId="4" fontId="46" fillId="0" borderId="0" xfId="0" applyNumberFormat="1" applyFont="1" applyAlignment="1">
      <alignment horizontal="center"/>
    </xf>
    <xf numFmtId="0" fontId="50" fillId="0" borderId="52" xfId="35" applyFont="1" applyBorder="1" applyAlignment="1">
      <alignment horizontal="center" vertical="center"/>
    </xf>
    <xf numFmtId="4" fontId="50" fillId="0" borderId="10" xfId="15" applyNumberFormat="1" applyFont="1" applyBorder="1" applyAlignment="1">
      <alignment horizontal="center" vertical="center"/>
    </xf>
    <xf numFmtId="0" fontId="50" fillId="0" borderId="35" xfId="35" applyFont="1" applyBorder="1" applyAlignment="1">
      <alignment horizontal="center" vertical="center"/>
    </xf>
    <xf numFmtId="4" fontId="50" fillId="0" borderId="19" xfId="15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/>
    </xf>
    <xf numFmtId="2" fontId="7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"/>
    </xf>
    <xf numFmtId="2" fontId="46" fillId="0" borderId="3" xfId="0" applyNumberFormat="1" applyFont="1" applyBorder="1" applyAlignment="1">
      <alignment horizontal="center"/>
    </xf>
    <xf numFmtId="4" fontId="43" fillId="0" borderId="3" xfId="0" applyNumberFormat="1" applyFont="1" applyBorder="1" applyAlignment="1">
      <alignment vertical="center"/>
    </xf>
    <xf numFmtId="4" fontId="43" fillId="0" borderId="4" xfId="0" applyNumberFormat="1" applyFont="1" applyBorder="1" applyAlignment="1">
      <alignment vertical="center"/>
    </xf>
    <xf numFmtId="4" fontId="41" fillId="0" borderId="70" xfId="15" applyNumberFormat="1" applyFont="1" applyBorder="1" applyAlignment="1">
      <alignment horizontal="center" vertical="center"/>
    </xf>
    <xf numFmtId="4" fontId="43" fillId="0" borderId="4" xfId="0" applyNumberFormat="1" applyFont="1" applyBorder="1" applyAlignment="1">
      <alignment horizontal="center" vertical="center"/>
    </xf>
    <xf numFmtId="4" fontId="43" fillId="26" borderId="3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2" fontId="15" fillId="0" borderId="10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2" fontId="15" fillId="0" borderId="13" xfId="0" applyNumberFormat="1" applyFont="1" applyBorder="1" applyAlignment="1">
      <alignment horizontal="center" vertical="center" wrapText="1"/>
    </xf>
    <xf numFmtId="2" fontId="46" fillId="0" borderId="36" xfId="0" applyNumberFormat="1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76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2" fontId="15" fillId="0" borderId="28" xfId="0" applyNumberFormat="1" applyFont="1" applyBorder="1" applyAlignment="1">
      <alignment horizontal="center" vertical="center" wrapText="1"/>
    </xf>
    <xf numFmtId="2" fontId="15" fillId="0" borderId="30" xfId="0" applyNumberFormat="1" applyFont="1" applyBorder="1" applyAlignment="1">
      <alignment horizontal="center" vertical="center" wrapText="1"/>
    </xf>
    <xf numFmtId="2" fontId="15" fillId="0" borderId="29" xfId="0" applyNumberFormat="1" applyFont="1" applyBorder="1" applyAlignment="1">
      <alignment horizontal="center" vertical="center" wrapText="1"/>
    </xf>
    <xf numFmtId="2" fontId="15" fillId="0" borderId="47" xfId="0" applyNumberFormat="1" applyFont="1" applyBorder="1" applyAlignment="1">
      <alignment horizontal="center" vertical="center" wrapText="1"/>
    </xf>
    <xf numFmtId="2" fontId="15" fillId="26" borderId="48" xfId="0" applyNumberFormat="1" applyFont="1" applyFill="1" applyBorder="1" applyAlignment="1">
      <alignment horizontal="center" vertical="center" wrapText="1"/>
    </xf>
    <xf numFmtId="2" fontId="15" fillId="0" borderId="49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/>
    </xf>
    <xf numFmtId="2" fontId="15" fillId="0" borderId="5" xfId="0" applyNumberFormat="1" applyFont="1" applyBorder="1" applyAlignment="1">
      <alignment horizontal="center"/>
    </xf>
    <xf numFmtId="2" fontId="46" fillId="0" borderId="41" xfId="0" applyNumberFormat="1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/>
    </xf>
    <xf numFmtId="1" fontId="15" fillId="0" borderId="39" xfId="0" applyNumberFormat="1" applyFont="1" applyBorder="1" applyAlignment="1">
      <alignment horizontal="center" vertical="center"/>
    </xf>
    <xf numFmtId="2" fontId="15" fillId="0" borderId="43" xfId="0" applyNumberFormat="1" applyFont="1" applyBorder="1" applyAlignment="1">
      <alignment horizontal="center" vertical="center"/>
    </xf>
    <xf numFmtId="2" fontId="15" fillId="0" borderId="6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 wrapText="1"/>
    </xf>
    <xf numFmtId="2" fontId="15" fillId="0" borderId="19" xfId="0" applyNumberFormat="1" applyFont="1" applyBorder="1" applyAlignment="1">
      <alignment horizontal="center"/>
    </xf>
    <xf numFmtId="168" fontId="15" fillId="0" borderId="9" xfId="0" applyNumberFormat="1" applyFont="1" applyBorder="1" applyAlignment="1">
      <alignment horizontal="center" vertical="center" wrapText="1"/>
    </xf>
    <xf numFmtId="1" fontId="15" fillId="0" borderId="10" xfId="0" applyNumberFormat="1" applyFont="1" applyBorder="1" applyAlignment="1">
      <alignment horizontal="center" vertical="center" wrapText="1"/>
    </xf>
    <xf numFmtId="168" fontId="41" fillId="0" borderId="77" xfId="30" applyNumberFormat="1" applyFont="1" applyBorder="1" applyAlignment="1">
      <alignment horizontal="center" vertical="center"/>
    </xf>
    <xf numFmtId="168" fontId="41" fillId="0" borderId="47" xfId="30" applyNumberFormat="1" applyFont="1" applyBorder="1" applyAlignment="1">
      <alignment horizontal="center" vertical="center"/>
    </xf>
    <xf numFmtId="168" fontId="41" fillId="0" borderId="48" xfId="30" applyNumberFormat="1" applyFont="1" applyBorder="1" applyAlignment="1">
      <alignment horizontal="center" vertical="center"/>
    </xf>
    <xf numFmtId="168" fontId="41" fillId="0" borderId="25" xfId="30" applyNumberFormat="1" applyFont="1" applyBorder="1" applyAlignment="1">
      <alignment horizontal="center" vertical="center"/>
    </xf>
    <xf numFmtId="0" fontId="46" fillId="0" borderId="35" xfId="0" applyFont="1" applyBorder="1" applyAlignment="1">
      <alignment horizontal="center" vertical="center" wrapText="1"/>
    </xf>
    <xf numFmtId="2" fontId="15" fillId="0" borderId="48" xfId="0" applyNumberFormat="1" applyFont="1" applyBorder="1" applyAlignment="1">
      <alignment horizontal="center" vertical="center" wrapText="1"/>
    </xf>
    <xf numFmtId="2" fontId="15" fillId="0" borderId="70" xfId="0" applyNumberFormat="1" applyFont="1" applyBorder="1" applyAlignment="1">
      <alignment horizontal="center" vertical="center" wrapText="1"/>
    </xf>
    <xf numFmtId="0" fontId="50" fillId="0" borderId="5" xfId="37" applyFont="1" applyFill="1" applyBorder="1" applyAlignment="1" applyProtection="1">
      <alignment horizontal="left" vertical="center" wrapText="1"/>
    </xf>
    <xf numFmtId="0" fontId="50" fillId="0" borderId="77" xfId="35" applyFont="1" applyBorder="1" applyAlignment="1">
      <alignment horizontal="center" vertical="center"/>
    </xf>
    <xf numFmtId="0" fontId="50" fillId="0" borderId="10" xfId="96" applyFont="1" applyBorder="1" applyAlignment="1">
      <alignment horizontal="left" vertical="center" wrapText="1"/>
    </xf>
    <xf numFmtId="0" fontId="50" fillId="0" borderId="28" xfId="96" applyFont="1" applyBorder="1" applyAlignment="1">
      <alignment horizontal="center" vertical="center"/>
    </xf>
    <xf numFmtId="10" fontId="50" fillId="0" borderId="5" xfId="34" applyNumberFormat="1" applyFont="1" applyFill="1" applyBorder="1" applyAlignment="1">
      <alignment horizontal="center" vertical="center"/>
    </xf>
    <xf numFmtId="0" fontId="51" fillId="0" borderId="1" xfId="37" applyFont="1" applyFill="1" applyBorder="1" applyAlignment="1" applyProtection="1">
      <alignment horizontal="center" vertical="center"/>
    </xf>
    <xf numFmtId="0" fontId="51" fillId="0" borderId="5" xfId="37" applyFont="1" applyFill="1" applyBorder="1" applyAlignment="1" applyProtection="1">
      <alignment horizontal="left" vertical="center" wrapText="1"/>
    </xf>
    <xf numFmtId="4" fontId="15" fillId="0" borderId="6" xfId="131" applyNumberFormat="1" applyFont="1" applyBorder="1" applyAlignment="1">
      <alignment horizontal="center" vertical="center"/>
    </xf>
    <xf numFmtId="0" fontId="50" fillId="0" borderId="53" xfId="84" applyFont="1" applyBorder="1" applyAlignment="1">
      <alignment horizontal="center" vertical="center"/>
    </xf>
    <xf numFmtId="0" fontId="45" fillId="2" borderId="2" xfId="15" applyFont="1" applyFill="1" applyBorder="1" applyAlignment="1">
      <alignment horizontal="center" vertical="center"/>
    </xf>
    <xf numFmtId="0" fontId="45" fillId="2" borderId="43" xfId="15" applyFont="1" applyFill="1" applyBorder="1" applyAlignment="1">
      <alignment horizontal="left" vertical="center"/>
    </xf>
    <xf numFmtId="0" fontId="51" fillId="0" borderId="1" xfId="96" applyFont="1" applyBorder="1" applyAlignment="1">
      <alignment horizontal="left" vertical="center" wrapText="1"/>
    </xf>
    <xf numFmtId="0" fontId="50" fillId="0" borderId="16" xfId="35" applyFont="1" applyBorder="1" applyAlignment="1">
      <alignment horizontal="center" vertical="center"/>
    </xf>
    <xf numFmtId="0" fontId="50" fillId="0" borderId="30" xfId="96" applyFont="1" applyBorder="1" applyAlignment="1">
      <alignment horizontal="center" vertical="center"/>
    </xf>
    <xf numFmtId="0" fontId="50" fillId="0" borderId="26" xfId="96" applyFont="1" applyBorder="1" applyAlignment="1">
      <alignment horizontal="left" vertical="center" wrapText="1"/>
    </xf>
    <xf numFmtId="0" fontId="50" fillId="0" borderId="38" xfId="35" applyFont="1" applyBorder="1" applyAlignment="1">
      <alignment horizontal="center" vertical="center"/>
    </xf>
    <xf numFmtId="4" fontId="43" fillId="0" borderId="43" xfId="0" applyNumberFormat="1" applyFont="1" applyBorder="1" applyAlignment="1">
      <alignment vertical="center"/>
    </xf>
    <xf numFmtId="4" fontId="50" fillId="0" borderId="44" xfId="36" applyNumberFormat="1" applyFont="1" applyFill="1" applyBorder="1" applyAlignment="1">
      <alignment horizontal="center" vertical="center"/>
    </xf>
    <xf numFmtId="4" fontId="50" fillId="0" borderId="30" xfId="36" applyNumberFormat="1" applyFont="1" applyFill="1" applyBorder="1" applyAlignment="1">
      <alignment horizontal="center" vertical="center"/>
    </xf>
    <xf numFmtId="4" fontId="50" fillId="0" borderId="76" xfId="36" applyNumberFormat="1" applyFont="1" applyFill="1" applyBorder="1" applyAlignment="1">
      <alignment horizontal="center" vertical="center"/>
    </xf>
    <xf numFmtId="4" fontId="50" fillId="0" borderId="28" xfId="36" applyNumberFormat="1" applyFont="1" applyFill="1" applyBorder="1" applyAlignment="1">
      <alignment horizontal="center" vertical="center"/>
    </xf>
    <xf numFmtId="4" fontId="50" fillId="0" borderId="36" xfId="36" applyNumberFormat="1" applyFont="1" applyFill="1" applyBorder="1" applyAlignment="1">
      <alignment horizontal="center" vertical="center"/>
    </xf>
    <xf numFmtId="178" fontId="50" fillId="0" borderId="32" xfId="89" applyNumberFormat="1" applyFont="1" applyFill="1" applyBorder="1" applyAlignment="1">
      <alignment horizontal="center" vertical="center" wrapText="1"/>
    </xf>
    <xf numFmtId="178" fontId="50" fillId="0" borderId="9" xfId="89" applyNumberFormat="1" applyFont="1" applyFill="1" applyBorder="1" applyAlignment="1">
      <alignment horizontal="center" vertical="center" wrapText="1"/>
    </xf>
    <xf numFmtId="178" fontId="50" fillId="0" borderId="74" xfId="89" applyNumberFormat="1" applyFont="1" applyFill="1" applyBorder="1" applyAlignment="1">
      <alignment horizontal="center" vertical="center" wrapText="1"/>
    </xf>
    <xf numFmtId="178" fontId="50" fillId="0" borderId="12" xfId="89" applyNumberFormat="1" applyFont="1" applyFill="1" applyBorder="1" applyAlignment="1">
      <alignment horizontal="center" vertical="center" wrapText="1"/>
    </xf>
    <xf numFmtId="178" fontId="50" fillId="0" borderId="65" xfId="89" applyNumberFormat="1" applyFont="1" applyFill="1" applyBorder="1" applyAlignment="1">
      <alignment horizontal="center" vertical="center" wrapText="1"/>
    </xf>
    <xf numFmtId="0" fontId="41" fillId="0" borderId="0" xfId="84" applyFont="1" applyAlignment="1">
      <alignment horizontal="center" vertical="center"/>
    </xf>
    <xf numFmtId="0" fontId="41" fillId="0" borderId="0" xfId="84" applyFont="1" applyAlignment="1">
      <alignment vertical="center"/>
    </xf>
    <xf numFmtId="0" fontId="10" fillId="25" borderId="0" xfId="37" applyFont="1" applyFill="1" applyBorder="1" applyAlignment="1" applyProtection="1">
      <alignment horizontal="center" vertical="center"/>
    </xf>
    <xf numFmtId="4" fontId="43" fillId="0" borderId="39" xfId="0" applyNumberFormat="1" applyFont="1" applyBorder="1" applyAlignment="1">
      <alignment vertical="center"/>
    </xf>
    <xf numFmtId="169" fontId="43" fillId="0" borderId="41" xfId="0" applyNumberFormat="1" applyFont="1" applyBorder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169" fontId="43" fillId="0" borderId="0" xfId="0" applyNumberFormat="1" applyFont="1" applyAlignment="1">
      <alignment horizontal="center" vertical="center"/>
    </xf>
    <xf numFmtId="1" fontId="15" fillId="0" borderId="5" xfId="0" applyNumberFormat="1" applyFont="1" applyBorder="1" applyAlignment="1">
      <alignment horizontal="center" vertical="center" wrapText="1"/>
    </xf>
    <xf numFmtId="2" fontId="15" fillId="0" borderId="5" xfId="0" applyNumberFormat="1" applyFont="1" applyBorder="1" applyAlignment="1">
      <alignment horizontal="center" vertical="center" wrapText="1"/>
    </xf>
    <xf numFmtId="168" fontId="15" fillId="0" borderId="64" xfId="0" applyNumberFormat="1" applyFont="1" applyBorder="1" applyAlignment="1">
      <alignment horizontal="center" vertical="center" wrapText="1"/>
    </xf>
    <xf numFmtId="2" fontId="15" fillId="0" borderId="44" xfId="0" applyNumberFormat="1" applyFont="1" applyBorder="1" applyAlignment="1">
      <alignment horizontal="center" vertical="center" wrapText="1"/>
    </xf>
    <xf numFmtId="2" fontId="15" fillId="0" borderId="15" xfId="0" applyNumberFormat="1" applyFont="1" applyBorder="1" applyAlignment="1">
      <alignment horizontal="center" vertical="center" wrapText="1"/>
    </xf>
    <xf numFmtId="2" fontId="15" fillId="0" borderId="17" xfId="0" applyNumberFormat="1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2" fontId="15" fillId="0" borderId="25" xfId="0" applyNumberFormat="1" applyFont="1" applyBorder="1" applyAlignment="1">
      <alignment horizontal="center" vertical="center" wrapText="1"/>
    </xf>
    <xf numFmtId="0" fontId="5" fillId="0" borderId="0" xfId="0" applyFont="1"/>
    <xf numFmtId="172" fontId="15" fillId="0" borderId="3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46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172" fontId="15" fillId="0" borderId="29" xfId="0" applyNumberFormat="1" applyFont="1" applyBorder="1" applyAlignment="1">
      <alignment horizontal="center" vertical="center" wrapText="1"/>
    </xf>
    <xf numFmtId="172" fontId="15" fillId="0" borderId="49" xfId="0" applyNumberFormat="1" applyFont="1" applyBorder="1" applyAlignment="1">
      <alignment horizontal="center" vertical="center" wrapText="1"/>
    </xf>
    <xf numFmtId="0" fontId="54" fillId="0" borderId="0" xfId="0" applyFont="1" applyAlignment="1">
      <alignment horizontal="center"/>
    </xf>
    <xf numFmtId="0" fontId="71" fillId="0" borderId="0" xfId="0" applyFont="1" applyAlignment="1">
      <alignment horizontal="left"/>
    </xf>
    <xf numFmtId="0" fontId="4" fillId="0" borderId="0" xfId="0" applyFont="1"/>
    <xf numFmtId="169" fontId="15" fillId="0" borderId="0" xfId="0" applyNumberFormat="1" applyFont="1" applyAlignment="1">
      <alignment horizontal="center" vertical="center"/>
    </xf>
    <xf numFmtId="0" fontId="71" fillId="0" borderId="0" xfId="0" applyFont="1"/>
    <xf numFmtId="2" fontId="15" fillId="0" borderId="0" xfId="0" applyNumberFormat="1" applyFont="1" applyAlignment="1">
      <alignment horizontal="center" vertical="center" wrapText="1"/>
    </xf>
    <xf numFmtId="2" fontId="41" fillId="0" borderId="0" xfId="0" applyNumberFormat="1" applyFont="1" applyAlignment="1">
      <alignment horizontal="center" vertical="center" wrapText="1"/>
    </xf>
    <xf numFmtId="0" fontId="68" fillId="0" borderId="0" xfId="0" applyFont="1" applyAlignment="1">
      <alignment horizontal="center" vertical="center"/>
    </xf>
    <xf numFmtId="0" fontId="6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46" fillId="26" borderId="3" xfId="0" applyNumberFormat="1" applyFont="1" applyFill="1" applyBorder="1" applyAlignment="1">
      <alignment horizontal="center" vertical="center"/>
    </xf>
    <xf numFmtId="2" fontId="15" fillId="0" borderId="50" xfId="0" applyNumberFormat="1" applyFont="1" applyBorder="1" applyAlignment="1">
      <alignment horizontal="center" vertical="center" wrapText="1"/>
    </xf>
    <xf numFmtId="2" fontId="15" fillId="0" borderId="19" xfId="0" applyNumberFormat="1" applyFont="1" applyBorder="1" applyAlignment="1">
      <alignment horizontal="center" vertical="center" wrapText="1"/>
    </xf>
    <xf numFmtId="2" fontId="15" fillId="0" borderId="36" xfId="0" applyNumberFormat="1" applyFont="1" applyBorder="1" applyAlignment="1">
      <alignment horizontal="center" vertical="center" wrapText="1"/>
    </xf>
    <xf numFmtId="172" fontId="46" fillId="0" borderId="25" xfId="0" applyNumberFormat="1" applyFont="1" applyBorder="1" applyAlignment="1">
      <alignment horizontal="center" vertical="center" wrapText="1"/>
    </xf>
    <xf numFmtId="168" fontId="41" fillId="0" borderId="39" xfId="30" applyNumberFormat="1" applyFont="1" applyBorder="1" applyAlignment="1">
      <alignment horizontal="center" vertical="center"/>
    </xf>
    <xf numFmtId="4" fontId="43" fillId="0" borderId="0" xfId="0" applyNumberFormat="1" applyFont="1" applyAlignment="1">
      <alignment horizontal="center" vertical="center"/>
    </xf>
    <xf numFmtId="2" fontId="72" fillId="0" borderId="51" xfId="0" applyNumberFormat="1" applyFont="1" applyBorder="1" applyAlignment="1">
      <alignment horizontal="center" vertical="center"/>
    </xf>
    <xf numFmtId="2" fontId="40" fillId="0" borderId="34" xfId="0" applyNumberFormat="1" applyFont="1" applyBorder="1" applyAlignment="1">
      <alignment horizontal="center" vertical="center"/>
    </xf>
    <xf numFmtId="2" fontId="40" fillId="0" borderId="45" xfId="0" applyNumberFormat="1" applyFont="1" applyBorder="1" applyAlignment="1">
      <alignment horizontal="center" vertical="center"/>
    </xf>
    <xf numFmtId="2" fontId="72" fillId="0" borderId="26" xfId="0" applyNumberFormat="1" applyFont="1" applyBorder="1" applyAlignment="1">
      <alignment horizontal="center" vertical="top"/>
    </xf>
    <xf numFmtId="2" fontId="40" fillId="0" borderId="55" xfId="0" applyNumberFormat="1" applyFont="1" applyBorder="1" applyAlignment="1">
      <alignment horizontal="center" vertical="top"/>
    </xf>
    <xf numFmtId="2" fontId="40" fillId="0" borderId="46" xfId="0" applyNumberFormat="1" applyFont="1" applyBorder="1" applyAlignment="1">
      <alignment horizontal="center" vertical="top"/>
    </xf>
    <xf numFmtId="2" fontId="40" fillId="0" borderId="25" xfId="0" applyNumberFormat="1" applyFont="1" applyBorder="1" applyAlignment="1">
      <alignment horizontal="center" vertical="top"/>
    </xf>
    <xf numFmtId="0" fontId="49" fillId="0" borderId="0" xfId="0" applyFont="1" applyFill="1"/>
    <xf numFmtId="4" fontId="15" fillId="0" borderId="46" xfId="0" applyNumberFormat="1" applyFont="1" applyFill="1" applyBorder="1" applyAlignment="1">
      <alignment horizontal="center"/>
    </xf>
    <xf numFmtId="0" fontId="0" fillId="0" borderId="0" xfId="0" applyFill="1"/>
    <xf numFmtId="4" fontId="15" fillId="0" borderId="50" xfId="0" applyNumberFormat="1" applyFont="1" applyFill="1" applyBorder="1" applyAlignment="1">
      <alignment horizontal="center"/>
    </xf>
    <xf numFmtId="168" fontId="41" fillId="0" borderId="48" xfId="30" applyNumberFormat="1" applyFont="1" applyFill="1" applyBorder="1" applyAlignment="1">
      <alignment horizontal="center"/>
    </xf>
    <xf numFmtId="2" fontId="41" fillId="0" borderId="31" xfId="0" applyNumberFormat="1" applyFont="1" applyFill="1" applyBorder="1" applyAlignment="1">
      <alignment horizontal="center" vertical="center"/>
    </xf>
    <xf numFmtId="2" fontId="15" fillId="0" borderId="30" xfId="0" applyNumberFormat="1" applyFont="1" applyFill="1" applyBorder="1" applyAlignment="1">
      <alignment horizontal="center" vertical="center"/>
    </xf>
    <xf numFmtId="4" fontId="15" fillId="0" borderId="48" xfId="0" applyNumberFormat="1" applyFont="1" applyFill="1" applyBorder="1" applyAlignment="1">
      <alignment horizontal="center" vertical="center"/>
    </xf>
    <xf numFmtId="168" fontId="41" fillId="0" borderId="47" xfId="30" applyNumberFormat="1" applyFont="1" applyFill="1" applyBorder="1" applyAlignment="1">
      <alignment horizontal="center"/>
    </xf>
    <xf numFmtId="2" fontId="41" fillId="0" borderId="73" xfId="0" applyNumberFormat="1" applyFont="1" applyFill="1" applyBorder="1" applyAlignment="1">
      <alignment horizontal="center" vertical="center"/>
    </xf>
    <xf numFmtId="2" fontId="15" fillId="0" borderId="11" xfId="0" applyNumberFormat="1" applyFont="1" applyFill="1" applyBorder="1" applyAlignment="1">
      <alignment horizontal="center" vertical="center"/>
    </xf>
    <xf numFmtId="4" fontId="15" fillId="0" borderId="74" xfId="0" applyNumberFormat="1" applyFont="1" applyFill="1" applyBorder="1" applyAlignment="1">
      <alignment horizontal="center" vertical="center"/>
    </xf>
    <xf numFmtId="2" fontId="15" fillId="0" borderId="17" xfId="0" applyNumberFormat="1" applyFont="1" applyFill="1" applyBorder="1" applyAlignment="1">
      <alignment horizontal="center" vertical="center"/>
    </xf>
    <xf numFmtId="4" fontId="15" fillId="0" borderId="32" xfId="0" applyNumberFormat="1" applyFont="1" applyFill="1" applyBorder="1" applyAlignment="1">
      <alignment horizontal="center" vertical="center"/>
    </xf>
    <xf numFmtId="0" fontId="41" fillId="0" borderId="0" xfId="35" applyFont="1" applyFill="1" applyAlignment="1">
      <alignment horizontal="center" vertical="center"/>
    </xf>
    <xf numFmtId="0" fontId="50" fillId="0" borderId="53" xfId="35" applyFont="1" applyFill="1" applyBorder="1" applyAlignment="1">
      <alignment horizontal="center" vertical="center"/>
    </xf>
    <xf numFmtId="0" fontId="50" fillId="0" borderId="1" xfId="96" applyFont="1" applyFill="1" applyBorder="1" applyAlignment="1">
      <alignment horizontal="left" vertical="center" wrapText="1"/>
    </xf>
    <xf numFmtId="0" fontId="50" fillId="0" borderId="30" xfId="96" applyFont="1" applyFill="1" applyBorder="1" applyAlignment="1">
      <alignment horizontal="center" vertical="center"/>
    </xf>
    <xf numFmtId="4" fontId="50" fillId="0" borderId="1" xfId="15" applyNumberFormat="1" applyFont="1" applyFill="1" applyBorder="1" applyAlignment="1">
      <alignment horizontal="center" vertical="center"/>
    </xf>
    <xf numFmtId="0" fontId="41" fillId="0" borderId="0" xfId="35" applyFont="1" applyFill="1" applyAlignment="1">
      <alignment vertical="center"/>
    </xf>
    <xf numFmtId="0" fontId="43" fillId="26" borderId="0" xfId="0" applyFont="1" applyFill="1" applyAlignment="1">
      <alignment vertical="center"/>
    </xf>
    <xf numFmtId="0" fontId="54" fillId="26" borderId="0" xfId="0" applyFont="1" applyFill="1"/>
    <xf numFmtId="0" fontId="43" fillId="26" borderId="0" xfId="0" applyFont="1" applyFill="1"/>
    <xf numFmtId="0" fontId="15" fillId="26" borderId="0" xfId="0" applyFont="1" applyFill="1"/>
    <xf numFmtId="0" fontId="15" fillId="26" borderId="0" xfId="0" applyFont="1" applyFill="1" applyAlignment="1">
      <alignment vertical="center"/>
    </xf>
    <xf numFmtId="0" fontId="40" fillId="26" borderId="0" xfId="0" applyFont="1" applyFill="1" applyAlignment="1">
      <alignment horizontal="left"/>
    </xf>
    <xf numFmtId="0" fontId="15" fillId="26" borderId="0" xfId="0" applyFont="1" applyFill="1" applyAlignment="1">
      <alignment horizontal="left"/>
    </xf>
    <xf numFmtId="168" fontId="46" fillId="26" borderId="9" xfId="0" applyNumberFormat="1" applyFont="1" applyFill="1" applyBorder="1" applyAlignment="1">
      <alignment horizontal="center" vertical="center" wrapText="1"/>
    </xf>
    <xf numFmtId="168" fontId="46" fillId="26" borderId="10" xfId="0" applyNumberFormat="1" applyFont="1" applyFill="1" applyBorder="1" applyAlignment="1">
      <alignment horizontal="center" vertical="center" wrapText="1"/>
    </xf>
    <xf numFmtId="2" fontId="46" fillId="26" borderId="10" xfId="0" applyNumberFormat="1" applyFont="1" applyFill="1" applyBorder="1" applyAlignment="1">
      <alignment horizontal="center" vertical="center" wrapText="1"/>
    </xf>
    <xf numFmtId="2" fontId="45" fillId="26" borderId="10" xfId="0" applyNumberFormat="1" applyFont="1" applyFill="1" applyBorder="1" applyAlignment="1">
      <alignment horizontal="center" vertical="center" wrapText="1"/>
    </xf>
    <xf numFmtId="2" fontId="46" fillId="26" borderId="11" xfId="0" applyNumberFormat="1" applyFont="1" applyFill="1" applyBorder="1" applyAlignment="1">
      <alignment horizontal="center" vertical="center" wrapText="1"/>
    </xf>
    <xf numFmtId="168" fontId="46" fillId="26" borderId="16" xfId="0" applyNumberFormat="1" applyFont="1" applyFill="1" applyBorder="1" applyAlignment="1">
      <alignment horizontal="center" vertical="center" wrapText="1"/>
    </xf>
    <xf numFmtId="2" fontId="46" fillId="26" borderId="1" xfId="0" applyNumberFormat="1" applyFont="1" applyFill="1" applyBorder="1" applyAlignment="1">
      <alignment horizontal="center" vertical="center" wrapText="1"/>
    </xf>
    <xf numFmtId="2" fontId="45" fillId="26" borderId="1" xfId="0" applyNumberFormat="1" applyFont="1" applyFill="1" applyBorder="1" applyAlignment="1">
      <alignment horizontal="center" vertical="center" wrapText="1"/>
    </xf>
    <xf numFmtId="2" fontId="46" fillId="26" borderId="17" xfId="0" applyNumberFormat="1" applyFont="1" applyFill="1" applyBorder="1" applyAlignment="1">
      <alignment horizontal="center" vertical="center" wrapText="1"/>
    </xf>
    <xf numFmtId="0" fontId="15" fillId="26" borderId="12" xfId="0" applyFont="1" applyFill="1" applyBorder="1" applyAlignment="1">
      <alignment horizontal="center" vertical="center"/>
    </xf>
    <xf numFmtId="0" fontId="15" fillId="26" borderId="13" xfId="0" applyNumberFormat="1" applyFont="1" applyFill="1" applyBorder="1" applyAlignment="1">
      <alignment horizontal="center" vertical="center" wrapText="1"/>
    </xf>
    <xf numFmtId="0" fontId="15" fillId="26" borderId="13" xfId="0" applyFont="1" applyFill="1" applyBorder="1" applyAlignment="1">
      <alignment horizontal="center" vertical="center"/>
    </xf>
    <xf numFmtId="2" fontId="15" fillId="26" borderId="13" xfId="0" applyNumberFormat="1" applyFont="1" applyFill="1" applyBorder="1" applyAlignment="1">
      <alignment horizontal="center" vertical="center"/>
    </xf>
    <xf numFmtId="2" fontId="15" fillId="26" borderId="14" xfId="0" applyNumberFormat="1" applyFont="1" applyFill="1" applyBorder="1" applyAlignment="1">
      <alignment horizontal="center"/>
    </xf>
    <xf numFmtId="0" fontId="15" fillId="26" borderId="0" xfId="0" applyFont="1" applyFill="1" applyAlignment="1"/>
    <xf numFmtId="2" fontId="46" fillId="26" borderId="40" xfId="0" applyNumberFormat="1" applyFont="1" applyFill="1" applyBorder="1" applyAlignment="1">
      <alignment horizontal="center" vertical="center"/>
    </xf>
    <xf numFmtId="2" fontId="46" fillId="26" borderId="41" xfId="0" applyNumberFormat="1" applyFont="1" applyFill="1" applyBorder="1" applyAlignment="1">
      <alignment horizontal="center" vertical="center"/>
    </xf>
    <xf numFmtId="0" fontId="46" fillId="26" borderId="0" xfId="0" applyFont="1" applyFill="1" applyAlignment="1">
      <alignment vertical="center"/>
    </xf>
    <xf numFmtId="169" fontId="43" fillId="26" borderId="2" xfId="0" applyNumberFormat="1" applyFont="1" applyFill="1" applyBorder="1" applyAlignment="1">
      <alignment horizontal="center" vertical="center"/>
    </xf>
    <xf numFmtId="0" fontId="44" fillId="26" borderId="0" xfId="0" applyFont="1" applyFill="1" applyAlignment="1">
      <alignment vertical="center"/>
    </xf>
    <xf numFmtId="0" fontId="47" fillId="26" borderId="0" xfId="0" applyFont="1" applyFill="1" applyAlignment="1">
      <alignment vertical="center"/>
    </xf>
    <xf numFmtId="0" fontId="46" fillId="26" borderId="0" xfId="0" applyFont="1" applyFill="1"/>
    <xf numFmtId="0" fontId="15" fillId="26" borderId="0" xfId="0" applyFont="1" applyFill="1" applyAlignment="1">
      <alignment horizontal="left" vertical="center" wrapText="1"/>
    </xf>
    <xf numFmtId="4" fontId="45" fillId="26" borderId="16" xfId="91" applyNumberFormat="1" applyFont="1" applyFill="1" applyBorder="1" applyAlignment="1">
      <alignment horizontal="center" vertical="center" wrapText="1"/>
    </xf>
    <xf numFmtId="4" fontId="45" fillId="26" borderId="1" xfId="91" applyNumberFormat="1" applyFont="1" applyFill="1" applyBorder="1" applyAlignment="1">
      <alignment horizontal="center" vertical="center" wrapText="1"/>
    </xf>
    <xf numFmtId="0" fontId="45" fillId="26" borderId="1" xfId="91" applyFont="1" applyFill="1" applyBorder="1" applyAlignment="1">
      <alignment horizontal="center" vertical="center" wrapText="1"/>
    </xf>
    <xf numFmtId="3" fontId="45" fillId="26" borderId="1" xfId="91" applyNumberFormat="1" applyFont="1" applyFill="1" applyBorder="1" applyAlignment="1">
      <alignment horizontal="center" vertical="center" wrapText="1"/>
    </xf>
    <xf numFmtId="170" fontId="45" fillId="26" borderId="30" xfId="91" applyNumberFormat="1" applyFont="1" applyFill="1" applyBorder="1" applyAlignment="1">
      <alignment horizontal="center" vertical="center" wrapText="1"/>
    </xf>
    <xf numFmtId="0" fontId="45" fillId="26" borderId="47" xfId="91" applyFont="1" applyFill="1" applyBorder="1" applyAlignment="1">
      <alignment horizontal="center" vertical="center" wrapText="1"/>
    </xf>
    <xf numFmtId="4" fontId="45" fillId="26" borderId="16" xfId="91" applyNumberFormat="1" applyFont="1" applyFill="1" applyBorder="1" applyAlignment="1">
      <alignment horizontal="center" vertical="center"/>
    </xf>
    <xf numFmtId="4" fontId="45" fillId="26" borderId="1" xfId="91" applyNumberFormat="1" applyFont="1" applyFill="1" applyBorder="1" applyAlignment="1">
      <alignment horizontal="center" vertical="center"/>
    </xf>
    <xf numFmtId="0" fontId="45" fillId="26" borderId="1" xfId="91" applyFont="1" applyFill="1" applyBorder="1" applyAlignment="1">
      <alignment horizontal="center" vertical="center"/>
    </xf>
    <xf numFmtId="3" fontId="45" fillId="26" borderId="1" xfId="91" applyNumberFormat="1" applyFont="1" applyFill="1" applyBorder="1" applyAlignment="1">
      <alignment horizontal="center" vertical="center"/>
    </xf>
    <xf numFmtId="3" fontId="45" fillId="26" borderId="30" xfId="91" applyNumberFormat="1" applyFont="1" applyFill="1" applyBorder="1" applyAlignment="1">
      <alignment horizontal="center" vertical="center"/>
    </xf>
    <xf numFmtId="0" fontId="45" fillId="26" borderId="48" xfId="91" applyFont="1" applyFill="1" applyBorder="1" applyAlignment="1">
      <alignment horizontal="center" vertical="center"/>
    </xf>
    <xf numFmtId="4" fontId="41" fillId="26" borderId="12" xfId="91" applyNumberFormat="1" applyFont="1" applyFill="1" applyBorder="1" applyAlignment="1">
      <alignment horizontal="center" vertical="center"/>
    </xf>
    <xf numFmtId="4" fontId="41" fillId="26" borderId="13" xfId="91" applyNumberFormat="1" applyFont="1" applyFill="1" applyBorder="1" applyAlignment="1">
      <alignment horizontal="center" vertical="center"/>
    </xf>
    <xf numFmtId="2" fontId="41" fillId="26" borderId="13" xfId="91" applyNumberFormat="1" applyFont="1" applyFill="1" applyBorder="1" applyAlignment="1">
      <alignment horizontal="center" vertical="center"/>
    </xf>
    <xf numFmtId="3" fontId="41" fillId="26" borderId="13" xfId="91" applyNumberFormat="1" applyFont="1" applyFill="1" applyBorder="1" applyAlignment="1">
      <alignment horizontal="center" vertical="center"/>
    </xf>
    <xf numFmtId="3" fontId="41" fillId="26" borderId="29" xfId="91" applyNumberFormat="1" applyFont="1" applyFill="1" applyBorder="1" applyAlignment="1">
      <alignment horizontal="center" vertical="center"/>
    </xf>
    <xf numFmtId="2" fontId="41" fillId="26" borderId="49" xfId="91" applyNumberFormat="1" applyFont="1" applyFill="1" applyBorder="1" applyAlignment="1">
      <alignment horizontal="center" vertical="center"/>
    </xf>
    <xf numFmtId="0" fontId="46" fillId="26" borderId="3" xfId="0" applyFont="1" applyFill="1" applyBorder="1" applyAlignment="1">
      <alignment horizontal="center"/>
    </xf>
    <xf numFmtId="2" fontId="46" fillId="26" borderId="2" xfId="0" applyNumberFormat="1" applyFont="1" applyFill="1" applyBorder="1" applyAlignment="1">
      <alignment horizontal="center"/>
    </xf>
    <xf numFmtId="4" fontId="43" fillId="26" borderId="4" xfId="0" applyNumberFormat="1" applyFont="1" applyFill="1" applyBorder="1" applyAlignment="1">
      <alignment horizontal="center" vertical="center"/>
    </xf>
    <xf numFmtId="0" fontId="15" fillId="0" borderId="0" xfId="0" applyFont="1" applyAlignment="1"/>
    <xf numFmtId="2" fontId="45" fillId="26" borderId="28" xfId="0" applyNumberFormat="1" applyFont="1" applyFill="1" applyBorder="1" applyAlignment="1">
      <alignment horizontal="center" vertical="center" wrapText="1"/>
    </xf>
    <xf numFmtId="2" fontId="46" fillId="26" borderId="47" xfId="0" applyNumberFormat="1" applyFont="1" applyFill="1" applyBorder="1" applyAlignment="1">
      <alignment horizontal="center" vertical="center" wrapText="1"/>
    </xf>
    <xf numFmtId="2" fontId="45" fillId="26" borderId="30" xfId="0" applyNumberFormat="1" applyFont="1" applyFill="1" applyBorder="1" applyAlignment="1">
      <alignment horizontal="center" vertical="center" wrapText="1"/>
    </xf>
    <xf numFmtId="2" fontId="46" fillId="26" borderId="48" xfId="0" applyNumberFormat="1" applyFont="1" applyFill="1" applyBorder="1" applyAlignment="1">
      <alignment horizontal="center" vertical="center" wrapText="1"/>
    </xf>
    <xf numFmtId="0" fontId="15" fillId="26" borderId="12" xfId="0" applyFont="1" applyFill="1" applyBorder="1" applyAlignment="1">
      <alignment horizontal="center" vertical="center" wrapText="1"/>
    </xf>
    <xf numFmtId="2" fontId="15" fillId="26" borderId="29" xfId="0" applyNumberFormat="1" applyFont="1" applyFill="1" applyBorder="1" applyAlignment="1">
      <alignment horizontal="center" vertical="center"/>
    </xf>
    <xf numFmtId="2" fontId="15" fillId="26" borderId="49" xfId="0" applyNumberFormat="1" applyFont="1" applyFill="1" applyBorder="1" applyAlignment="1">
      <alignment horizontal="center" vertical="center"/>
    </xf>
    <xf numFmtId="0" fontId="15" fillId="26" borderId="0" xfId="0" applyFont="1" applyFill="1" applyBorder="1" applyAlignment="1">
      <alignment vertical="center"/>
    </xf>
    <xf numFmtId="2" fontId="46" fillId="26" borderId="3" xfId="0" applyNumberFormat="1" applyFont="1" applyFill="1" applyBorder="1" applyAlignment="1">
      <alignment horizontal="center" vertical="center"/>
    </xf>
    <xf numFmtId="2" fontId="46" fillId="26" borderId="6" xfId="0" applyNumberFormat="1" applyFont="1" applyFill="1" applyBorder="1" applyAlignment="1">
      <alignment horizontal="center" vertical="center"/>
    </xf>
    <xf numFmtId="168" fontId="46" fillId="26" borderId="9" xfId="0" applyNumberFormat="1" applyFont="1" applyFill="1" applyBorder="1" applyAlignment="1">
      <alignment horizontal="center" vertical="center" wrapText="1"/>
    </xf>
    <xf numFmtId="2" fontId="46" fillId="26" borderId="28" xfId="0" applyNumberFormat="1" applyFont="1" applyFill="1" applyBorder="1" applyAlignment="1">
      <alignment horizontal="center" vertical="center" wrapText="1"/>
    </xf>
    <xf numFmtId="0" fontId="15" fillId="26" borderId="29" xfId="0" applyFont="1" applyFill="1" applyBorder="1" applyAlignment="1">
      <alignment horizontal="center" vertical="center"/>
    </xf>
    <xf numFmtId="2" fontId="46" fillId="26" borderId="6" xfId="0" applyNumberFormat="1" applyFont="1" applyFill="1" applyBorder="1" applyAlignment="1">
      <alignment horizontal="center" vertical="center" wrapText="1"/>
    </xf>
    <xf numFmtId="168" fontId="46" fillId="26" borderId="0" xfId="0" applyNumberFormat="1" applyFont="1" applyFill="1" applyBorder="1" applyAlignment="1">
      <alignment vertical="center" wrapText="1"/>
    </xf>
    <xf numFmtId="2" fontId="15" fillId="26" borderId="14" xfId="0" applyNumberFormat="1" applyFont="1" applyFill="1" applyBorder="1" applyAlignment="1">
      <alignment horizontal="center" vertical="center"/>
    </xf>
    <xf numFmtId="168" fontId="15" fillId="26" borderId="16" xfId="0" applyNumberFormat="1" applyFont="1" applyFill="1" applyBorder="1" applyAlignment="1">
      <alignment horizontal="center" vertical="center" wrapText="1"/>
    </xf>
    <xf numFmtId="0" fontId="15" fillId="26" borderId="68" xfId="0" applyFont="1" applyFill="1" applyBorder="1" applyAlignment="1">
      <alignment horizontal="center" vertical="center"/>
    </xf>
    <xf numFmtId="0" fontId="15" fillId="26" borderId="1" xfId="0" applyFont="1" applyFill="1" applyBorder="1" applyAlignment="1">
      <alignment horizontal="center" vertical="center"/>
    </xf>
    <xf numFmtId="2" fontId="15" fillId="26" borderId="1" xfId="0" applyNumberFormat="1" applyFont="1" applyFill="1" applyBorder="1" applyAlignment="1">
      <alignment horizontal="center" vertical="center"/>
    </xf>
    <xf numFmtId="2" fontId="15" fillId="26" borderId="17" xfId="0" applyNumberFormat="1" applyFont="1" applyFill="1" applyBorder="1" applyAlignment="1">
      <alignment horizontal="center" vertical="center"/>
    </xf>
    <xf numFmtId="168" fontId="46" fillId="26" borderId="1" xfId="0" applyNumberFormat="1" applyFont="1" applyFill="1" applyBorder="1" applyAlignment="1">
      <alignment horizontal="center" vertical="center" wrapText="1"/>
    </xf>
    <xf numFmtId="0" fontId="15" fillId="26" borderId="14" xfId="0" applyFont="1" applyFill="1" applyBorder="1" applyAlignment="1">
      <alignment horizontal="center" vertical="center"/>
    </xf>
    <xf numFmtId="0" fontId="15" fillId="26" borderId="0" xfId="0" applyFont="1" applyFill="1" applyBorder="1" applyAlignment="1"/>
    <xf numFmtId="0" fontId="15" fillId="26" borderId="16" xfId="0" applyFont="1" applyFill="1" applyBorder="1" applyAlignment="1">
      <alignment horizontal="center" vertical="center" wrapText="1"/>
    </xf>
    <xf numFmtId="0" fontId="15" fillId="26" borderId="17" xfId="0" applyFont="1" applyFill="1" applyBorder="1" applyAlignment="1">
      <alignment horizontal="center" vertical="center"/>
    </xf>
    <xf numFmtId="0" fontId="15" fillId="26" borderId="1" xfId="0" applyFont="1" applyFill="1" applyBorder="1" applyAlignment="1">
      <alignment horizontal="center" vertical="center"/>
    </xf>
    <xf numFmtId="0" fontId="15" fillId="26" borderId="1" xfId="0" applyFont="1" applyFill="1" applyBorder="1" applyAlignment="1">
      <alignment horizontal="center"/>
    </xf>
    <xf numFmtId="0" fontId="15" fillId="26" borderId="1" xfId="0" applyFont="1" applyFill="1" applyBorder="1" applyAlignment="1">
      <alignment horizontal="center"/>
    </xf>
    <xf numFmtId="2" fontId="15" fillId="26" borderId="17" xfId="0" applyNumberFormat="1" applyFont="1" applyFill="1" applyBorder="1" applyAlignment="1">
      <alignment horizontal="center" vertical="center"/>
    </xf>
    <xf numFmtId="0" fontId="15" fillId="26" borderId="12" xfId="0" applyFont="1" applyFill="1" applyBorder="1" applyAlignment="1">
      <alignment horizontal="center" vertical="center" wrapText="1"/>
    </xf>
    <xf numFmtId="0" fontId="15" fillId="26" borderId="13" xfId="0" applyFont="1" applyFill="1" applyBorder="1" applyAlignment="1">
      <alignment horizontal="center" vertical="center"/>
    </xf>
    <xf numFmtId="2" fontId="15" fillId="26" borderId="14" xfId="0" applyNumberFormat="1" applyFont="1" applyFill="1" applyBorder="1" applyAlignment="1">
      <alignment horizontal="center" vertical="center"/>
    </xf>
    <xf numFmtId="170" fontId="45" fillId="26" borderId="17" xfId="91" applyNumberFormat="1" applyFont="1" applyFill="1" applyBorder="1" applyAlignment="1">
      <alignment horizontal="center" vertical="center"/>
    </xf>
    <xf numFmtId="4" fontId="41" fillId="26" borderId="14" xfId="91" applyNumberFormat="1" applyFont="1" applyFill="1" applyBorder="1" applyAlignment="1">
      <alignment horizontal="center" vertical="center"/>
    </xf>
    <xf numFmtId="0" fontId="43" fillId="26" borderId="0" xfId="0" applyFont="1" applyFill="1" applyAlignment="1">
      <alignment horizontal="center" vertical="center"/>
    </xf>
    <xf numFmtId="0" fontId="44" fillId="26" borderId="0" xfId="0" applyFont="1" applyFill="1" applyAlignment="1">
      <alignment vertical="center" wrapText="1"/>
    </xf>
    <xf numFmtId="2" fontId="45" fillId="26" borderId="11" xfId="0" applyNumberFormat="1" applyFont="1" applyFill="1" applyBorder="1" applyAlignment="1">
      <alignment horizontal="center" vertical="center" wrapText="1"/>
    </xf>
    <xf numFmtId="2" fontId="45" fillId="26" borderId="17" xfId="0" applyNumberFormat="1" applyFont="1" applyFill="1" applyBorder="1" applyAlignment="1">
      <alignment horizontal="center" vertical="center" wrapText="1"/>
    </xf>
    <xf numFmtId="0" fontId="10" fillId="26" borderId="0" xfId="101" applyFill="1"/>
    <xf numFmtId="0" fontId="15" fillId="26" borderId="0" xfId="0" applyFont="1" applyFill="1" applyAlignment="1">
      <alignment vertical="center" wrapText="1"/>
    </xf>
    <xf numFmtId="0" fontId="46" fillId="26" borderId="10" xfId="0" applyFont="1" applyFill="1" applyBorder="1" applyAlignment="1">
      <alignment horizontal="center" vertical="center" wrapText="1"/>
    </xf>
    <xf numFmtId="0" fontId="15" fillId="26" borderId="16" xfId="0" applyFont="1" applyFill="1" applyBorder="1" applyAlignment="1">
      <alignment horizontal="center" vertical="center"/>
    </xf>
    <xf numFmtId="0" fontId="15" fillId="26" borderId="1" xfId="0" applyNumberFormat="1" applyFont="1" applyFill="1" applyBorder="1" applyAlignment="1">
      <alignment horizontal="center" vertical="center" wrapText="1"/>
    </xf>
    <xf numFmtId="4" fontId="15" fillId="26" borderId="13" xfId="0" applyNumberFormat="1" applyFont="1" applyFill="1" applyBorder="1" applyAlignment="1">
      <alignment horizontal="center" vertical="center" wrapText="1"/>
    </xf>
    <xf numFmtId="168" fontId="46" fillId="26" borderId="12" xfId="0" applyNumberFormat="1" applyFont="1" applyFill="1" applyBorder="1" applyAlignment="1">
      <alignment horizontal="center" vertical="center" wrapText="1"/>
    </xf>
    <xf numFmtId="0" fontId="43" fillId="26" borderId="0" xfId="0" applyFont="1" applyFill="1" applyAlignment="1">
      <alignment horizontal="left" vertical="center" wrapText="1"/>
    </xf>
    <xf numFmtId="168" fontId="15" fillId="26" borderId="12" xfId="0" applyNumberFormat="1" applyFont="1" applyFill="1" applyBorder="1" applyAlignment="1">
      <alignment horizontal="center" vertical="center" wrapText="1"/>
    </xf>
    <xf numFmtId="0" fontId="40" fillId="26" borderId="81" xfId="0" applyFont="1" applyFill="1" applyBorder="1" applyAlignment="1"/>
    <xf numFmtId="0" fontId="15" fillId="26" borderId="81" xfId="0" applyFont="1" applyFill="1" applyBorder="1" applyAlignment="1"/>
    <xf numFmtId="168" fontId="46" fillId="26" borderId="51" xfId="0" applyNumberFormat="1" applyFont="1" applyFill="1" applyBorder="1" applyAlignment="1">
      <alignment horizontal="center" vertical="center" wrapText="1"/>
    </xf>
    <xf numFmtId="168" fontId="46" fillId="26" borderId="64" xfId="0" applyNumberFormat="1" applyFont="1" applyFill="1" applyBorder="1" applyAlignment="1">
      <alignment horizontal="center" vertical="center" wrapText="1"/>
    </xf>
    <xf numFmtId="168" fontId="46" fillId="26" borderId="11" xfId="0" applyNumberFormat="1" applyFont="1" applyFill="1" applyBorder="1" applyAlignment="1">
      <alignment horizontal="center" vertical="center" wrapText="1"/>
    </xf>
    <xf numFmtId="2" fontId="15" fillId="0" borderId="13" xfId="0" applyNumberFormat="1" applyFont="1" applyBorder="1" applyAlignment="1">
      <alignment horizontal="center" vertical="center"/>
    </xf>
    <xf numFmtId="0" fontId="15" fillId="26" borderId="0" xfId="0" applyFont="1" applyFill="1" applyBorder="1" applyAlignment="1">
      <alignment horizontal="center" vertical="center"/>
    </xf>
    <xf numFmtId="2" fontId="46" fillId="26" borderId="5" xfId="0" applyNumberFormat="1" applyFont="1" applyFill="1" applyBorder="1" applyAlignment="1">
      <alignment horizontal="center" vertical="center"/>
    </xf>
    <xf numFmtId="0" fontId="43" fillId="26" borderId="0" xfId="0" applyFont="1" applyFill="1" applyBorder="1" applyAlignment="1">
      <alignment vertical="center" wrapText="1"/>
    </xf>
    <xf numFmtId="0" fontId="50" fillId="0" borderId="53" xfId="84" applyFont="1" applyFill="1" applyBorder="1" applyAlignment="1">
      <alignment horizontal="center" vertical="center"/>
    </xf>
    <xf numFmtId="0" fontId="50" fillId="26" borderId="1" xfId="37" applyFont="1" applyFill="1" applyBorder="1" applyAlignment="1" applyProtection="1">
      <alignment horizontal="center" vertical="center"/>
    </xf>
    <xf numFmtId="0" fontId="50" fillId="26" borderId="1" xfId="37" applyFont="1" applyFill="1" applyBorder="1" applyAlignment="1" applyProtection="1">
      <alignment horizontal="left" vertical="center" wrapText="1"/>
    </xf>
    <xf numFmtId="4" fontId="50" fillId="26" borderId="1" xfId="15" applyNumberFormat="1" applyFont="1" applyFill="1" applyBorder="1" applyAlignment="1">
      <alignment horizontal="center" vertical="center"/>
    </xf>
    <xf numFmtId="10" fontId="50" fillId="26" borderId="1" xfId="34" applyNumberFormat="1" applyFont="1" applyFill="1" applyBorder="1" applyAlignment="1">
      <alignment horizontal="center" vertical="center"/>
    </xf>
    <xf numFmtId="4" fontId="50" fillId="26" borderId="17" xfId="36" applyNumberFormat="1" applyFont="1" applyFill="1" applyBorder="1" applyAlignment="1">
      <alignment horizontal="center" vertical="center"/>
    </xf>
    <xf numFmtId="178" fontId="50" fillId="26" borderId="16" xfId="89" applyNumberFormat="1" applyFont="1" applyFill="1" applyBorder="1" applyAlignment="1">
      <alignment horizontal="center" vertical="center" wrapText="1"/>
    </xf>
    <xf numFmtId="178" fontId="50" fillId="0" borderId="31" xfId="89" applyNumberFormat="1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center"/>
    </xf>
    <xf numFmtId="0" fontId="69" fillId="0" borderId="0" xfId="0" applyFont="1" applyFill="1"/>
    <xf numFmtId="0" fontId="5" fillId="0" borderId="0" xfId="0" applyFont="1" applyFill="1"/>
    <xf numFmtId="0" fontId="43" fillId="0" borderId="0" xfId="0" applyFont="1" applyFill="1" applyAlignment="1">
      <alignment horizontal="center" vertical="center"/>
    </xf>
    <xf numFmtId="0" fontId="15" fillId="0" borderId="0" xfId="0" applyFont="1" applyFill="1"/>
    <xf numFmtId="0" fontId="44" fillId="0" borderId="0" xfId="0" applyFont="1" applyFill="1" applyAlignment="1">
      <alignment horizontal="left" wrapText="1"/>
    </xf>
    <xf numFmtId="0" fontId="3" fillId="0" borderId="0" xfId="0" applyFont="1" applyFill="1"/>
    <xf numFmtId="0" fontId="3" fillId="0" borderId="0" xfId="0" applyFont="1"/>
    <xf numFmtId="0" fontId="3" fillId="0" borderId="0" xfId="0" applyFont="1" applyFill="1" applyAlignment="1">
      <alignment horizontal="center"/>
    </xf>
    <xf numFmtId="0" fontId="44" fillId="0" borderId="0" xfId="0" applyFont="1" applyFill="1" applyAlignment="1">
      <alignment horizontal="left" vertical="center" wrapText="1"/>
    </xf>
    <xf numFmtId="2" fontId="46" fillId="26" borderId="13" xfId="0" applyNumberFormat="1" applyFont="1" applyFill="1" applyBorder="1" applyAlignment="1">
      <alignment horizontal="center" vertical="center" wrapText="1"/>
    </xf>
    <xf numFmtId="2" fontId="45" fillId="26" borderId="13" xfId="0" applyNumberFormat="1" applyFont="1" applyFill="1" applyBorder="1" applyAlignment="1">
      <alignment horizontal="center" vertical="center" wrapText="1"/>
    </xf>
    <xf numFmtId="2" fontId="46" fillId="26" borderId="14" xfId="0" applyNumberFormat="1" applyFont="1" applyFill="1" applyBorder="1" applyAlignment="1">
      <alignment horizontal="center" vertical="center" wrapText="1"/>
    </xf>
    <xf numFmtId="0" fontId="15" fillId="26" borderId="20" xfId="0" applyFont="1" applyFill="1" applyBorder="1" applyAlignment="1">
      <alignment horizontal="center" vertical="center"/>
    </xf>
    <xf numFmtId="0" fontId="15" fillId="26" borderId="19" xfId="0" applyNumberFormat="1" applyFont="1" applyFill="1" applyBorder="1" applyAlignment="1">
      <alignment horizontal="center" vertical="center" wrapText="1"/>
    </xf>
    <xf numFmtId="0" fontId="15" fillId="26" borderId="19" xfId="0" applyFont="1" applyFill="1" applyBorder="1" applyAlignment="1">
      <alignment horizontal="center" vertical="center"/>
    </xf>
    <xf numFmtId="2" fontId="15" fillId="26" borderId="19" xfId="0" applyNumberFormat="1" applyFont="1" applyFill="1" applyBorder="1" applyAlignment="1">
      <alignment horizontal="center" vertical="center"/>
    </xf>
    <xf numFmtId="2" fontId="15" fillId="26" borderId="8" xfId="0" applyNumberFormat="1" applyFont="1" applyFill="1" applyBorder="1" applyAlignment="1">
      <alignment horizontal="center"/>
    </xf>
    <xf numFmtId="169" fontId="46" fillId="26" borderId="2" xfId="0" applyNumberFormat="1" applyFont="1" applyFill="1" applyBorder="1" applyAlignment="1">
      <alignment horizontal="center" vertical="center"/>
    </xf>
    <xf numFmtId="4" fontId="45" fillId="26" borderId="9" xfId="91" applyNumberFormat="1" applyFont="1" applyFill="1" applyBorder="1" applyAlignment="1">
      <alignment horizontal="center" vertical="center" wrapText="1"/>
    </xf>
    <xf numFmtId="4" fontId="45" fillId="26" borderId="10" xfId="91" applyNumberFormat="1" applyFont="1" applyFill="1" applyBorder="1" applyAlignment="1">
      <alignment horizontal="center" vertical="center" wrapText="1"/>
    </xf>
    <xf numFmtId="0" fontId="45" fillId="26" borderId="10" xfId="91" applyFont="1" applyFill="1" applyBorder="1" applyAlignment="1">
      <alignment horizontal="center" vertical="center" wrapText="1"/>
    </xf>
    <xf numFmtId="3" fontId="45" fillId="26" borderId="10" xfId="91" applyNumberFormat="1" applyFont="1" applyFill="1" applyBorder="1" applyAlignment="1">
      <alignment horizontal="center" vertical="center" wrapText="1"/>
    </xf>
    <xf numFmtId="170" fontId="45" fillId="26" borderId="28" xfId="91" applyNumberFormat="1" applyFont="1" applyFill="1" applyBorder="1" applyAlignment="1">
      <alignment horizontal="center" vertical="center" wrapText="1"/>
    </xf>
    <xf numFmtId="4" fontId="45" fillId="26" borderId="12" xfId="91" applyNumberFormat="1" applyFont="1" applyFill="1" applyBorder="1" applyAlignment="1">
      <alignment horizontal="center" vertical="center"/>
    </xf>
    <xf numFmtId="4" fontId="45" fillId="26" borderId="13" xfId="91" applyNumberFormat="1" applyFont="1" applyFill="1" applyBorder="1" applyAlignment="1">
      <alignment horizontal="center" vertical="center"/>
    </xf>
    <xf numFmtId="0" fontId="45" fillId="26" borderId="13" xfId="91" applyFont="1" applyFill="1" applyBorder="1" applyAlignment="1">
      <alignment horizontal="center" vertical="center"/>
    </xf>
    <xf numFmtId="3" fontId="45" fillId="26" borderId="13" xfId="91" applyNumberFormat="1" applyFont="1" applyFill="1" applyBorder="1" applyAlignment="1">
      <alignment horizontal="center" vertical="center"/>
    </xf>
    <xf numFmtId="3" fontId="45" fillId="26" borderId="29" xfId="91" applyNumberFormat="1" applyFont="1" applyFill="1" applyBorder="1" applyAlignment="1">
      <alignment horizontal="center" vertical="center"/>
    </xf>
    <xf numFmtId="0" fontId="45" fillId="26" borderId="49" xfId="91" applyFont="1" applyFill="1" applyBorder="1" applyAlignment="1">
      <alignment horizontal="center" vertical="center"/>
    </xf>
    <xf numFmtId="4" fontId="41" fillId="26" borderId="20" xfId="91" applyNumberFormat="1" applyFont="1" applyFill="1" applyBorder="1" applyAlignment="1">
      <alignment horizontal="center" vertical="center"/>
    </xf>
    <xf numFmtId="4" fontId="41" fillId="26" borderId="19" xfId="91" applyNumberFormat="1" applyFont="1" applyFill="1" applyBorder="1" applyAlignment="1">
      <alignment horizontal="center" vertical="center"/>
    </xf>
    <xf numFmtId="2" fontId="41" fillId="26" borderId="19" xfId="91" applyNumberFormat="1" applyFont="1" applyFill="1" applyBorder="1" applyAlignment="1">
      <alignment horizontal="center" vertical="center"/>
    </xf>
    <xf numFmtId="3" fontId="41" fillId="26" borderId="19" xfId="91" applyNumberFormat="1" applyFont="1" applyFill="1" applyBorder="1" applyAlignment="1">
      <alignment horizontal="center" vertical="center"/>
    </xf>
    <xf numFmtId="3" fontId="41" fillId="26" borderId="36" xfId="91" applyNumberFormat="1" applyFont="1" applyFill="1" applyBorder="1" applyAlignment="1">
      <alignment horizontal="center" vertical="center"/>
    </xf>
    <xf numFmtId="2" fontId="41" fillId="26" borderId="25" xfId="91" applyNumberFormat="1" applyFont="1" applyFill="1" applyBorder="1" applyAlignment="1">
      <alignment horizontal="center" vertical="center"/>
    </xf>
    <xf numFmtId="2" fontId="46" fillId="26" borderId="6" xfId="0" applyNumberFormat="1" applyFont="1" applyFill="1" applyBorder="1" applyAlignment="1">
      <alignment horizontal="center"/>
    </xf>
    <xf numFmtId="4" fontId="46" fillId="26" borderId="4" xfId="0" applyNumberFormat="1" applyFont="1" applyFill="1" applyBorder="1" applyAlignment="1">
      <alignment horizontal="center" vertical="center"/>
    </xf>
    <xf numFmtId="2" fontId="45" fillId="26" borderId="29" xfId="0" applyNumberFormat="1" applyFont="1" applyFill="1" applyBorder="1" applyAlignment="1">
      <alignment horizontal="center" vertical="center" wrapText="1"/>
    </xf>
    <xf numFmtId="2" fontId="46" fillId="26" borderId="49" xfId="0" applyNumberFormat="1" applyFont="1" applyFill="1" applyBorder="1" applyAlignment="1">
      <alignment horizontal="center" vertical="center" wrapText="1"/>
    </xf>
    <xf numFmtId="0" fontId="15" fillId="26" borderId="20" xfId="0" applyFont="1" applyFill="1" applyBorder="1" applyAlignment="1">
      <alignment horizontal="center" vertical="center" wrapText="1"/>
    </xf>
    <xf numFmtId="2" fontId="15" fillId="26" borderId="36" xfId="0" applyNumberFormat="1" applyFont="1" applyFill="1" applyBorder="1" applyAlignment="1">
      <alignment horizontal="center" vertical="center"/>
    </xf>
    <xf numFmtId="2" fontId="15" fillId="26" borderId="25" xfId="0" applyNumberFormat="1" applyFont="1" applyFill="1" applyBorder="1" applyAlignment="1">
      <alignment horizontal="center" vertical="center"/>
    </xf>
    <xf numFmtId="168" fontId="46" fillId="26" borderId="67" xfId="0" applyNumberFormat="1" applyFont="1" applyFill="1" applyBorder="1" applyAlignment="1">
      <alignment horizontal="center" vertical="center" wrapText="1"/>
    </xf>
    <xf numFmtId="2" fontId="46" fillId="26" borderId="69" xfId="0" applyNumberFormat="1" applyFont="1" applyFill="1" applyBorder="1" applyAlignment="1">
      <alignment horizontal="center" vertical="center" wrapText="1"/>
    </xf>
    <xf numFmtId="0" fontId="15" fillId="26" borderId="78" xfId="0" applyNumberFormat="1" applyFont="1" applyFill="1" applyBorder="1" applyAlignment="1">
      <alignment horizontal="center" vertical="center" wrapText="1"/>
    </xf>
    <xf numFmtId="2" fontId="15" fillId="26" borderId="8" xfId="0" applyNumberFormat="1" applyFont="1" applyFill="1" applyBorder="1" applyAlignment="1">
      <alignment horizontal="center" vertical="center"/>
    </xf>
    <xf numFmtId="168" fontId="15" fillId="26" borderId="25" xfId="0" applyNumberFormat="1" applyFont="1" applyFill="1" applyBorder="1" applyAlignment="1">
      <alignment horizontal="center" vertical="center" wrapText="1"/>
    </xf>
    <xf numFmtId="0" fontId="15" fillId="26" borderId="78" xfId="0" applyFont="1" applyFill="1" applyBorder="1" applyAlignment="1">
      <alignment horizontal="center" vertical="center"/>
    </xf>
    <xf numFmtId="0" fontId="15" fillId="26" borderId="36" xfId="0" applyFont="1" applyFill="1" applyBorder="1" applyAlignment="1">
      <alignment horizontal="center" vertical="center"/>
    </xf>
    <xf numFmtId="2" fontId="46" fillId="26" borderId="78" xfId="0" applyNumberFormat="1" applyFont="1" applyFill="1" applyBorder="1" applyAlignment="1">
      <alignment horizontal="center" vertical="center" wrapText="1"/>
    </xf>
    <xf numFmtId="2" fontId="46" fillId="26" borderId="19" xfId="0" applyNumberFormat="1" applyFont="1" applyFill="1" applyBorder="1" applyAlignment="1">
      <alignment horizontal="center" vertical="center" wrapText="1"/>
    </xf>
    <xf numFmtId="2" fontId="45" fillId="26" borderId="19" xfId="0" applyNumberFormat="1" applyFont="1" applyFill="1" applyBorder="1" applyAlignment="1">
      <alignment horizontal="center" vertical="center" wrapText="1"/>
    </xf>
    <xf numFmtId="2" fontId="45" fillId="26" borderId="36" xfId="0" applyNumberFormat="1" applyFont="1" applyFill="1" applyBorder="1" applyAlignment="1">
      <alignment horizontal="center" vertical="center" wrapText="1"/>
    </xf>
    <xf numFmtId="2" fontId="46" fillId="26" borderId="25" xfId="0" applyNumberFormat="1" applyFont="1" applyFill="1" applyBorder="1" applyAlignment="1">
      <alignment horizontal="center" vertical="center" wrapText="1"/>
    </xf>
    <xf numFmtId="0" fontId="15" fillId="26" borderId="25" xfId="0" applyFont="1" applyFill="1" applyBorder="1" applyAlignment="1">
      <alignment horizontal="center" vertical="center"/>
    </xf>
    <xf numFmtId="2" fontId="46" fillId="26" borderId="0" xfId="0" applyNumberFormat="1" applyFont="1" applyFill="1" applyBorder="1" applyAlignment="1">
      <alignment horizontal="center" vertical="center"/>
    </xf>
    <xf numFmtId="0" fontId="15" fillId="26" borderId="24" xfId="0" applyFont="1" applyFill="1" applyBorder="1" applyAlignment="1">
      <alignment horizontal="center" vertical="center"/>
    </xf>
    <xf numFmtId="0" fontId="15" fillId="26" borderId="50" xfId="0" applyFont="1" applyFill="1" applyBorder="1" applyAlignment="1">
      <alignment horizontal="center" vertical="center" wrapText="1"/>
    </xf>
    <xf numFmtId="0" fontId="15" fillId="26" borderId="82" xfId="0" applyFont="1" applyFill="1" applyBorder="1" applyAlignment="1">
      <alignment horizontal="center" vertical="center"/>
    </xf>
    <xf numFmtId="0" fontId="15" fillId="26" borderId="5" xfId="0" applyFont="1" applyFill="1" applyBorder="1" applyAlignment="1">
      <alignment horizontal="center" vertical="center"/>
    </xf>
    <xf numFmtId="0" fontId="15" fillId="26" borderId="44" xfId="0" applyFont="1" applyFill="1" applyBorder="1" applyAlignment="1">
      <alignment horizontal="center" vertical="center"/>
    </xf>
    <xf numFmtId="0" fontId="15" fillId="26" borderId="50" xfId="0" applyFont="1" applyFill="1" applyBorder="1" applyAlignment="1">
      <alignment horizontal="center" vertical="center"/>
    </xf>
    <xf numFmtId="4" fontId="45" fillId="26" borderId="9" xfId="91" applyNumberFormat="1" applyFont="1" applyFill="1" applyBorder="1" applyAlignment="1">
      <alignment horizontal="center" vertical="center"/>
    </xf>
    <xf numFmtId="4" fontId="45" fillId="26" borderId="10" xfId="91" applyNumberFormat="1" applyFont="1" applyFill="1" applyBorder="1" applyAlignment="1">
      <alignment horizontal="center" vertical="center"/>
    </xf>
    <xf numFmtId="170" fontId="45" fillId="26" borderId="47" xfId="91" applyNumberFormat="1" applyFont="1" applyFill="1" applyBorder="1" applyAlignment="1">
      <alignment horizontal="center" vertical="center"/>
    </xf>
    <xf numFmtId="3" fontId="45" fillId="26" borderId="29" xfId="91" applyNumberFormat="1" applyFont="1" applyFill="1" applyBorder="1" applyAlignment="1">
      <alignment horizontal="center" vertical="center" wrapText="1"/>
    </xf>
    <xf numFmtId="170" fontId="45" fillId="26" borderId="49" xfId="91" applyNumberFormat="1" applyFont="1" applyFill="1" applyBorder="1" applyAlignment="1">
      <alignment horizontal="center" vertical="center"/>
    </xf>
    <xf numFmtId="4" fontId="41" fillId="26" borderId="25" xfId="91" applyNumberFormat="1" applyFont="1" applyFill="1" applyBorder="1" applyAlignment="1">
      <alignment horizontal="center" vertical="center"/>
    </xf>
    <xf numFmtId="2" fontId="45" fillId="26" borderId="47" xfId="0" applyNumberFormat="1" applyFont="1" applyFill="1" applyBorder="1" applyAlignment="1">
      <alignment horizontal="center" vertical="center" wrapText="1"/>
    </xf>
    <xf numFmtId="2" fontId="45" fillId="26" borderId="49" xfId="0" applyNumberFormat="1" applyFont="1" applyFill="1" applyBorder="1" applyAlignment="1">
      <alignment horizontal="center" vertical="center" wrapText="1"/>
    </xf>
    <xf numFmtId="0" fontId="46" fillId="26" borderId="28" xfId="0" applyFont="1" applyFill="1" applyBorder="1" applyAlignment="1">
      <alignment horizontal="center" vertical="center" wrapText="1"/>
    </xf>
    <xf numFmtId="2" fontId="46" fillId="26" borderId="29" xfId="0" applyNumberFormat="1" applyFont="1" applyFill="1" applyBorder="1" applyAlignment="1">
      <alignment horizontal="center" vertical="center" wrapText="1"/>
    </xf>
    <xf numFmtId="0" fontId="15" fillId="26" borderId="64" xfId="0" applyFont="1" applyFill="1" applyBorder="1" applyAlignment="1">
      <alignment horizontal="center" vertical="center"/>
    </xf>
    <xf numFmtId="0" fontId="15" fillId="26" borderId="5" xfId="0" applyNumberFormat="1" applyFont="1" applyFill="1" applyBorder="1" applyAlignment="1">
      <alignment horizontal="center" vertical="center" wrapText="1"/>
    </xf>
    <xf numFmtId="2" fontId="15" fillId="26" borderId="5" xfId="0" applyNumberFormat="1" applyFont="1" applyFill="1" applyBorder="1" applyAlignment="1">
      <alignment horizontal="center" vertical="center"/>
    </xf>
    <xf numFmtId="2" fontId="15" fillId="26" borderId="50" xfId="0" applyNumberFormat="1" applyFont="1" applyFill="1" applyBorder="1" applyAlignment="1">
      <alignment horizontal="center" vertical="center"/>
    </xf>
    <xf numFmtId="2" fontId="46" fillId="26" borderId="68" xfId="0" applyNumberFormat="1" applyFont="1" applyFill="1" applyBorder="1" applyAlignment="1">
      <alignment horizontal="center" vertical="center" wrapText="1"/>
    </xf>
    <xf numFmtId="0" fontId="15" fillId="26" borderId="69" xfId="0" applyNumberFormat="1" applyFont="1" applyFill="1" applyBorder="1" applyAlignment="1">
      <alignment horizontal="center" vertical="center" wrapText="1"/>
    </xf>
    <xf numFmtId="2" fontId="46" fillId="26" borderId="20" xfId="0" applyNumberFormat="1" applyFont="1" applyFill="1" applyBorder="1" applyAlignment="1">
      <alignment horizontal="center" vertical="center"/>
    </xf>
    <xf numFmtId="2" fontId="46" fillId="26" borderId="8" xfId="0" applyNumberFormat="1" applyFont="1" applyFill="1" applyBorder="1" applyAlignment="1">
      <alignment horizontal="center" vertical="center"/>
    </xf>
    <xf numFmtId="2" fontId="46" fillId="26" borderId="35" xfId="0" applyNumberFormat="1" applyFont="1" applyFill="1" applyBorder="1" applyAlignment="1">
      <alignment horizontal="center" vertical="center"/>
    </xf>
    <xf numFmtId="2" fontId="46" fillId="26" borderId="25" xfId="0" applyNumberFormat="1" applyFont="1" applyFill="1" applyBorder="1" applyAlignment="1">
      <alignment horizontal="center" vertical="center"/>
    </xf>
    <xf numFmtId="0" fontId="15" fillId="26" borderId="39" xfId="0" applyNumberFormat="1" applyFont="1" applyFill="1" applyBorder="1" applyAlignment="1">
      <alignment horizontal="center" vertical="center" wrapText="1"/>
    </xf>
    <xf numFmtId="0" fontId="15" fillId="26" borderId="39" xfId="0" applyFont="1" applyFill="1" applyBorder="1" applyAlignment="1">
      <alignment horizontal="center" vertical="center"/>
    </xf>
    <xf numFmtId="2" fontId="15" fillId="26" borderId="43" xfId="0" applyNumberFormat="1" applyFont="1" applyFill="1" applyBorder="1" applyAlignment="1">
      <alignment horizontal="center" vertical="center"/>
    </xf>
    <xf numFmtId="2" fontId="15" fillId="26" borderId="6" xfId="0" applyNumberFormat="1" applyFont="1" applyFill="1" applyBorder="1" applyAlignment="1">
      <alignment horizontal="center" vertical="center"/>
    </xf>
    <xf numFmtId="0" fontId="43" fillId="0" borderId="0" xfId="0" applyFont="1" applyFill="1" applyAlignment="1">
      <alignment horizontal="center"/>
    </xf>
    <xf numFmtId="0" fontId="44" fillId="0" borderId="0" xfId="0" applyFont="1" applyFill="1" applyAlignment="1">
      <alignment horizontal="left"/>
    </xf>
    <xf numFmtId="0" fontId="45" fillId="0" borderId="0" xfId="0" applyFont="1" applyFill="1"/>
    <xf numFmtId="0" fontId="46" fillId="0" borderId="0" xfId="0" applyFont="1" applyFill="1"/>
    <xf numFmtId="0" fontId="21" fillId="0" borderId="0" xfId="0" applyFont="1" applyFill="1"/>
    <xf numFmtId="2" fontId="48" fillId="0" borderId="51" xfId="0" applyNumberFormat="1" applyFont="1" applyBorder="1" applyAlignment="1">
      <alignment horizontal="center" vertical="center"/>
    </xf>
    <xf numFmtId="2" fontId="76" fillId="0" borderId="34" xfId="0" applyNumberFormat="1" applyFont="1" applyBorder="1" applyAlignment="1">
      <alignment horizontal="center" vertical="center"/>
    </xf>
    <xf numFmtId="2" fontId="76" fillId="0" borderId="45" xfId="0" applyNumberFormat="1" applyFont="1" applyBorder="1" applyAlignment="1">
      <alignment horizontal="center" vertical="center"/>
    </xf>
    <xf numFmtId="2" fontId="48" fillId="0" borderId="26" xfId="0" applyNumberFormat="1" applyFont="1" applyBorder="1" applyAlignment="1">
      <alignment horizontal="center" vertical="top"/>
    </xf>
    <xf numFmtId="2" fontId="76" fillId="0" borderId="55" xfId="0" applyNumberFormat="1" applyFont="1" applyBorder="1" applyAlignment="1">
      <alignment horizontal="center" vertical="top"/>
    </xf>
    <xf numFmtId="2" fontId="76" fillId="0" borderId="46" xfId="0" applyNumberFormat="1" applyFont="1" applyBorder="1" applyAlignment="1">
      <alignment horizontal="center" vertical="top"/>
    </xf>
    <xf numFmtId="2" fontId="45" fillId="0" borderId="45" xfId="0" applyNumberFormat="1" applyFont="1" applyBorder="1" applyAlignment="1">
      <alignment horizontal="center" vertical="center"/>
    </xf>
    <xf numFmtId="2" fontId="45" fillId="0" borderId="25" xfId="0" applyNumberFormat="1" applyFont="1" applyBorder="1" applyAlignment="1">
      <alignment horizontal="center" vertical="top"/>
    </xf>
    <xf numFmtId="0" fontId="50" fillId="0" borderId="55" xfId="37" applyFont="1" applyFill="1" applyBorder="1" applyAlignment="1" applyProtection="1">
      <alignment horizontal="left" vertical="center" wrapText="1"/>
    </xf>
    <xf numFmtId="0" fontId="50" fillId="0" borderId="26" xfId="37" applyFont="1" applyFill="1" applyBorder="1" applyAlignment="1" applyProtection="1">
      <alignment horizontal="center" vertical="center"/>
    </xf>
    <xf numFmtId="4" fontId="50" fillId="0" borderId="17" xfId="36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46" fillId="0" borderId="0" xfId="0" applyFont="1"/>
    <xf numFmtId="0" fontId="15" fillId="0" borderId="0" xfId="0" applyFont="1"/>
    <xf numFmtId="0" fontId="44" fillId="0" borderId="0" xfId="0" applyFont="1"/>
    <xf numFmtId="2" fontId="15" fillId="0" borderId="0" xfId="0" applyNumberFormat="1" applyFont="1" applyAlignment="1">
      <alignment horizontal="center"/>
    </xf>
    <xf numFmtId="2" fontId="15" fillId="0" borderId="0" xfId="0" applyNumberFormat="1" applyFont="1"/>
    <xf numFmtId="0" fontId="15" fillId="0" borderId="0" xfId="0" applyFont="1" applyAlignment="1">
      <alignment horizontal="right"/>
    </xf>
    <xf numFmtId="2" fontId="15" fillId="0" borderId="48" xfId="0" applyNumberFormat="1" applyFont="1" applyBorder="1" applyAlignment="1">
      <alignment horizontal="center"/>
    </xf>
    <xf numFmtId="2" fontId="15" fillId="0" borderId="6" xfId="0" applyNumberFormat="1" applyFont="1" applyBorder="1" applyAlignment="1">
      <alignment horizontal="center"/>
    </xf>
    <xf numFmtId="2" fontId="46" fillId="0" borderId="6" xfId="0" applyNumberFormat="1" applyFont="1" applyBorder="1" applyAlignment="1">
      <alignment horizontal="center"/>
    </xf>
    <xf numFmtId="0" fontId="15" fillId="0" borderId="0" xfId="0" applyFont="1" applyAlignment="1">
      <alignment vertical="center"/>
    </xf>
    <xf numFmtId="168" fontId="46" fillId="0" borderId="40" xfId="0" applyNumberFormat="1" applyFont="1" applyBorder="1" applyAlignment="1">
      <alignment horizontal="center" vertical="center" wrapText="1"/>
    </xf>
    <xf numFmtId="2" fontId="15" fillId="0" borderId="0" xfId="0" applyNumberFormat="1" applyFont="1" applyAlignment="1">
      <alignment horizontal="right"/>
    </xf>
    <xf numFmtId="0" fontId="40" fillId="0" borderId="0" xfId="0" applyFont="1"/>
    <xf numFmtId="2" fontId="46" fillId="0" borderId="25" xfId="0" applyNumberFormat="1" applyFont="1" applyBorder="1" applyAlignment="1">
      <alignment horizontal="center"/>
    </xf>
    <xf numFmtId="2" fontId="46" fillId="0" borderId="6" xfId="0" applyNumberFormat="1" applyFont="1" applyBorder="1" applyAlignment="1">
      <alignment horizontal="center" vertical="center" wrapText="1"/>
    </xf>
    <xf numFmtId="0" fontId="50" fillId="0" borderId="1" xfId="37" applyFont="1" applyFill="1" applyBorder="1" applyAlignment="1" applyProtection="1">
      <alignment horizontal="center" vertical="center"/>
    </xf>
    <xf numFmtId="0" fontId="54" fillId="0" borderId="0" xfId="0" applyFont="1"/>
    <xf numFmtId="0" fontId="44" fillId="0" borderId="0" xfId="0" applyFont="1" applyAlignment="1">
      <alignment vertical="center"/>
    </xf>
    <xf numFmtId="0" fontId="43" fillId="0" borderId="0" xfId="0" applyFont="1"/>
    <xf numFmtId="10" fontId="50" fillId="0" borderId="1" xfId="34" applyNumberFormat="1" applyFont="1" applyFill="1" applyBorder="1" applyAlignment="1">
      <alignment horizontal="center" vertical="center"/>
    </xf>
    <xf numFmtId="0" fontId="50" fillId="0" borderId="1" xfId="37" applyFont="1" applyFill="1" applyBorder="1" applyAlignment="1" applyProtection="1">
      <alignment horizontal="left" vertical="center" wrapText="1"/>
    </xf>
    <xf numFmtId="168" fontId="46" fillId="0" borderId="4" xfId="0" applyNumberFormat="1" applyFont="1" applyBorder="1" applyAlignment="1">
      <alignment horizontal="center" vertical="center" wrapText="1"/>
    </xf>
    <xf numFmtId="168" fontId="46" fillId="0" borderId="6" xfId="0" applyNumberFormat="1" applyFont="1" applyBorder="1" applyAlignment="1">
      <alignment horizontal="center" vertical="center" wrapText="1"/>
    </xf>
    <xf numFmtId="4" fontId="43" fillId="0" borderId="0" xfId="0" applyNumberFormat="1" applyFont="1" applyAlignment="1">
      <alignment vertical="center"/>
    </xf>
    <xf numFmtId="0" fontId="43" fillId="0" borderId="0" xfId="0" applyFont="1" applyAlignment="1">
      <alignment vertical="center"/>
    </xf>
    <xf numFmtId="178" fontId="45" fillId="2" borderId="6" xfId="15" applyNumberFormat="1" applyFont="1" applyFill="1" applyBorder="1" applyAlignment="1">
      <alignment horizontal="center" vertical="center"/>
    </xf>
    <xf numFmtId="0" fontId="45" fillId="2" borderId="3" xfId="15" applyFont="1" applyFill="1" applyBorder="1" applyAlignment="1">
      <alignment horizontal="center" vertical="center"/>
    </xf>
    <xf numFmtId="0" fontId="45" fillId="2" borderId="39" xfId="15" applyFont="1" applyFill="1" applyBorder="1" applyAlignment="1">
      <alignment vertical="center"/>
    </xf>
    <xf numFmtId="0" fontId="45" fillId="2" borderId="4" xfId="15" applyFont="1" applyFill="1" applyBorder="1" applyAlignment="1">
      <alignment horizontal="center" vertical="center"/>
    </xf>
    <xf numFmtId="0" fontId="41" fillId="2" borderId="39" xfId="15" applyFont="1" applyFill="1" applyBorder="1" applyAlignment="1">
      <alignment vertical="center"/>
    </xf>
    <xf numFmtId="0" fontId="45" fillId="2" borderId="4" xfId="15" applyFont="1" applyFill="1" applyBorder="1" applyAlignment="1">
      <alignment vertical="center"/>
    </xf>
    <xf numFmtId="178" fontId="50" fillId="0" borderId="48" xfId="89" applyNumberFormat="1" applyFont="1" applyFill="1" applyBorder="1" applyAlignment="1">
      <alignment horizontal="center" vertical="center" wrapText="1"/>
    </xf>
    <xf numFmtId="2" fontId="15" fillId="0" borderId="76" xfId="0" applyNumberFormat="1" applyFont="1" applyBorder="1" applyAlignment="1">
      <alignment horizontal="center"/>
    </xf>
    <xf numFmtId="0" fontId="45" fillId="2" borderId="43" xfId="15" applyFont="1" applyFill="1" applyBorder="1" applyAlignment="1">
      <alignment horizontal="left" vertical="center"/>
    </xf>
    <xf numFmtId="0" fontId="45" fillId="2" borderId="2" xfId="15" applyFont="1" applyFill="1" applyBorder="1" applyAlignment="1">
      <alignment horizontal="center" vertical="center"/>
    </xf>
    <xf numFmtId="178" fontId="50" fillId="0" borderId="16" xfId="89" applyNumberFormat="1" applyFont="1" applyFill="1" applyBorder="1" applyAlignment="1">
      <alignment horizontal="center" vertical="center" wrapText="1"/>
    </xf>
    <xf numFmtId="2" fontId="15" fillId="0" borderId="23" xfId="0" applyNumberFormat="1" applyFont="1" applyBorder="1" applyAlignment="1">
      <alignment horizontal="center"/>
    </xf>
    <xf numFmtId="2" fontId="15" fillId="0" borderId="71" xfId="0" applyNumberFormat="1" applyFont="1" applyBorder="1" applyAlignment="1">
      <alignment horizontal="center"/>
    </xf>
    <xf numFmtId="168" fontId="46" fillId="0" borderId="0" xfId="0" applyNumberFormat="1" applyFont="1" applyAlignment="1">
      <alignment horizontal="center" vertical="center" wrapText="1"/>
    </xf>
    <xf numFmtId="168" fontId="15" fillId="0" borderId="6" xfId="0" applyNumberFormat="1" applyFont="1" applyBorder="1" applyAlignment="1">
      <alignment horizontal="center" vertical="center" wrapText="1"/>
    </xf>
    <xf numFmtId="2" fontId="15" fillId="0" borderId="0" xfId="0" applyNumberFormat="1" applyFont="1" applyBorder="1" applyAlignment="1">
      <alignment horizontal="center"/>
    </xf>
    <xf numFmtId="0" fontId="15" fillId="0" borderId="23" xfId="0" applyFont="1" applyBorder="1"/>
    <xf numFmtId="0" fontId="0" fillId="0" borderId="0" xfId="0"/>
    <xf numFmtId="0" fontId="50" fillId="0" borderId="1" xfId="37" applyFont="1" applyFill="1" applyBorder="1" applyAlignment="1" applyProtection="1">
      <alignment horizontal="center" vertical="center"/>
    </xf>
    <xf numFmtId="0" fontId="50" fillId="0" borderId="5" xfId="37" applyFont="1" applyFill="1" applyBorder="1" applyAlignment="1" applyProtection="1">
      <alignment horizontal="center" vertical="center"/>
    </xf>
    <xf numFmtId="10" fontId="50" fillId="0" borderId="1" xfId="34" applyNumberFormat="1" applyFont="1" applyFill="1" applyBorder="1" applyAlignment="1">
      <alignment horizontal="center" vertical="center"/>
    </xf>
    <xf numFmtId="0" fontId="50" fillId="0" borderId="5" xfId="37" applyFont="1" applyFill="1" applyBorder="1" applyAlignment="1" applyProtection="1">
      <alignment horizontal="left" vertical="center" wrapText="1"/>
    </xf>
    <xf numFmtId="0" fontId="51" fillId="0" borderId="1" xfId="37" applyFont="1" applyFill="1" applyBorder="1" applyAlignment="1" applyProtection="1">
      <alignment horizontal="center" vertical="center"/>
    </xf>
    <xf numFmtId="0" fontId="51" fillId="0" borderId="5" xfId="37" applyFont="1" applyFill="1" applyBorder="1" applyAlignment="1" applyProtection="1">
      <alignment horizontal="left" vertical="center" wrapText="1"/>
    </xf>
    <xf numFmtId="4" fontId="50" fillId="0" borderId="30" xfId="36" applyNumberFormat="1" applyFont="1" applyFill="1" applyBorder="1" applyAlignment="1">
      <alignment horizontal="center" vertical="center"/>
    </xf>
    <xf numFmtId="178" fontId="50" fillId="0" borderId="16" xfId="89" applyNumberFormat="1" applyFont="1" applyFill="1" applyBorder="1" applyAlignment="1">
      <alignment horizontal="center" vertical="center" wrapText="1"/>
    </xf>
    <xf numFmtId="178" fontId="50" fillId="0" borderId="32" xfId="89" applyNumberFormat="1" applyFont="1" applyFill="1" applyBorder="1" applyAlignment="1">
      <alignment horizontal="center" vertical="center" wrapText="1"/>
    </xf>
    <xf numFmtId="4" fontId="50" fillId="0" borderId="1" xfId="15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/>
    <xf numFmtId="0" fontId="1" fillId="0" borderId="0" xfId="0" applyFont="1" applyFill="1" applyAlignment="1">
      <alignment horizontal="center"/>
    </xf>
    <xf numFmtId="2" fontId="15" fillId="0" borderId="6" xfId="0" applyNumberFormat="1" applyFont="1" applyBorder="1" applyAlignment="1">
      <alignment horizontal="center" vertical="center" wrapText="1"/>
    </xf>
    <xf numFmtId="168" fontId="15" fillId="0" borderId="47" xfId="0" applyNumberFormat="1" applyFont="1" applyBorder="1" applyAlignment="1">
      <alignment horizontal="center" vertical="center" wrapText="1"/>
    </xf>
    <xf numFmtId="0" fontId="55" fillId="0" borderId="0" xfId="0" applyFont="1" applyFill="1" applyAlignment="1">
      <alignment horizontal="center" vertical="center"/>
    </xf>
    <xf numFmtId="0" fontId="50" fillId="0" borderId="0" xfId="0" applyFont="1" applyFill="1"/>
    <xf numFmtId="4" fontId="46" fillId="0" borderId="4" xfId="0" applyNumberFormat="1" applyFont="1" applyFill="1" applyBorder="1" applyAlignment="1">
      <alignment horizontal="center" vertical="center"/>
    </xf>
    <xf numFmtId="169" fontId="46" fillId="0" borderId="2" xfId="0" applyNumberFormat="1" applyFont="1" applyFill="1" applyBorder="1" applyAlignment="1">
      <alignment horizontal="center" vertical="center"/>
    </xf>
    <xf numFmtId="2" fontId="43" fillId="0" borderId="0" xfId="0" applyNumberFormat="1" applyFont="1" applyFill="1" applyAlignment="1">
      <alignment horizontal="center" vertical="center"/>
    </xf>
    <xf numFmtId="2" fontId="15" fillId="0" borderId="6" xfId="0" applyNumberFormat="1" applyFont="1" applyBorder="1" applyAlignment="1">
      <alignment horizontal="center" wrapText="1"/>
    </xf>
    <xf numFmtId="0" fontId="44" fillId="0" borderId="0" xfId="0" applyFont="1" applyFill="1"/>
    <xf numFmtId="0" fontId="43" fillId="0" borderId="0" xfId="0" applyFont="1" applyFill="1"/>
    <xf numFmtId="0" fontId="54" fillId="0" borderId="0" xfId="0" applyFont="1" applyFill="1"/>
    <xf numFmtId="0" fontId="15" fillId="0" borderId="0" xfId="0" applyFont="1" applyFill="1" applyAlignment="1">
      <alignment horizontal="left" vertical="center" wrapText="1"/>
    </xf>
    <xf numFmtId="2" fontId="46" fillId="0" borderId="45" xfId="0" applyNumberFormat="1" applyFont="1" applyFill="1" applyBorder="1" applyAlignment="1">
      <alignment horizontal="center"/>
    </xf>
    <xf numFmtId="2" fontId="46" fillId="0" borderId="25" xfId="0" applyNumberFormat="1" applyFont="1" applyFill="1" applyBorder="1" applyAlignment="1">
      <alignment horizontal="center"/>
    </xf>
    <xf numFmtId="168" fontId="41" fillId="0" borderId="20" xfId="30" applyNumberFormat="1" applyFont="1" applyFill="1" applyBorder="1" applyAlignment="1">
      <alignment horizontal="center" vertical="center"/>
    </xf>
    <xf numFmtId="168" fontId="41" fillId="0" borderId="78" xfId="30" applyNumberFormat="1" applyFont="1" applyFill="1" applyBorder="1" applyAlignment="1">
      <alignment horizontal="center" vertical="center"/>
    </xf>
    <xf numFmtId="2" fontId="15" fillId="0" borderId="25" xfId="0" applyNumberFormat="1" applyFont="1" applyFill="1" applyBorder="1" applyAlignment="1">
      <alignment horizontal="center"/>
    </xf>
    <xf numFmtId="0" fontId="46" fillId="0" borderId="3" xfId="0" applyFont="1" applyFill="1" applyBorder="1" applyAlignment="1">
      <alignment horizontal="center"/>
    </xf>
    <xf numFmtId="4" fontId="46" fillId="0" borderId="6" xfId="0" applyNumberFormat="1" applyFont="1" applyFill="1" applyBorder="1" applyAlignment="1">
      <alignment horizontal="center"/>
    </xf>
    <xf numFmtId="2" fontId="46" fillId="0" borderId="0" xfId="0" applyNumberFormat="1" applyFont="1" applyFill="1" applyAlignment="1">
      <alignment horizontal="right"/>
    </xf>
    <xf numFmtId="168" fontId="41" fillId="0" borderId="50" xfId="30" applyNumberFormat="1" applyFont="1" applyBorder="1" applyAlignment="1">
      <alignment horizontal="center"/>
    </xf>
    <xf numFmtId="2" fontId="41" fillId="0" borderId="81" xfId="0" applyNumberFormat="1" applyFont="1" applyBorder="1" applyAlignment="1">
      <alignment horizontal="center" vertical="center"/>
    </xf>
    <xf numFmtId="2" fontId="15" fillId="0" borderId="15" xfId="0" applyNumberFormat="1" applyFont="1" applyBorder="1" applyAlignment="1">
      <alignment horizontal="center" vertical="center"/>
    </xf>
    <xf numFmtId="4" fontId="15" fillId="0" borderId="50" xfId="0" applyNumberFormat="1" applyFont="1" applyBorder="1" applyAlignment="1">
      <alignment horizontal="center" vertical="center"/>
    </xf>
    <xf numFmtId="2" fontId="48" fillId="0" borderId="19" xfId="0" applyNumberFormat="1" applyFont="1" applyBorder="1" applyAlignment="1">
      <alignment horizontal="center" vertical="top"/>
    </xf>
    <xf numFmtId="2" fontId="76" fillId="0" borderId="36" xfId="0" applyNumberFormat="1" applyFont="1" applyBorder="1" applyAlignment="1">
      <alignment horizontal="center" vertical="top"/>
    </xf>
    <xf numFmtId="2" fontId="76" fillId="0" borderId="25" xfId="0" applyNumberFormat="1" applyFont="1" applyBorder="1" applyAlignment="1">
      <alignment horizontal="center" vertical="top"/>
    </xf>
    <xf numFmtId="168" fontId="46" fillId="26" borderId="67" xfId="0" applyNumberFormat="1" applyFont="1" applyFill="1" applyBorder="1" applyAlignment="1">
      <alignment horizontal="center" vertical="center" wrapText="1"/>
    </xf>
    <xf numFmtId="2" fontId="46" fillId="26" borderId="68" xfId="0" applyNumberFormat="1" applyFont="1" applyFill="1" applyBorder="1" applyAlignment="1">
      <alignment horizontal="center" vertical="center" wrapText="1"/>
    </xf>
    <xf numFmtId="0" fontId="56" fillId="28" borderId="0" xfId="125" applyFont="1" applyFill="1" applyAlignment="1">
      <alignment horizontal="center" vertical="center"/>
    </xf>
    <xf numFmtId="0" fontId="51" fillId="28" borderId="33" xfId="125" applyFont="1" applyFill="1" applyBorder="1" applyAlignment="1">
      <alignment horizontal="center" vertical="center"/>
    </xf>
    <xf numFmtId="0" fontId="51" fillId="28" borderId="21" xfId="125" applyFont="1" applyFill="1" applyBorder="1" applyAlignment="1">
      <alignment horizontal="center" vertical="center"/>
    </xf>
    <xf numFmtId="0" fontId="51" fillId="28" borderId="23" xfId="125" applyFont="1" applyFill="1" applyBorder="1" applyAlignment="1">
      <alignment horizontal="center" vertical="center"/>
    </xf>
    <xf numFmtId="0" fontId="51" fillId="28" borderId="35" xfId="125" applyFont="1" applyFill="1" applyBorder="1" applyAlignment="1">
      <alignment horizontal="center" vertical="center"/>
    </xf>
    <xf numFmtId="0" fontId="51" fillId="28" borderId="24" xfId="125" applyFont="1" applyFill="1" applyBorder="1" applyAlignment="1">
      <alignment horizontal="center" vertical="center"/>
    </xf>
    <xf numFmtId="0" fontId="51" fillId="28" borderId="37" xfId="125" applyFont="1" applyFill="1" applyBorder="1" applyAlignment="1">
      <alignment horizontal="center" vertical="center"/>
    </xf>
    <xf numFmtId="0" fontId="55" fillId="2" borderId="3" xfId="15" applyFont="1" applyFill="1" applyBorder="1" applyAlignment="1">
      <alignment horizontal="center" vertical="center"/>
    </xf>
    <xf numFmtId="0" fontId="55" fillId="2" borderId="4" xfId="15" applyFont="1" applyFill="1" applyBorder="1" applyAlignment="1">
      <alignment horizontal="center" vertical="center"/>
    </xf>
    <xf numFmtId="43" fontId="51" fillId="3" borderId="45" xfId="36" applyFont="1" applyFill="1" applyBorder="1" applyAlignment="1">
      <alignment horizontal="center" vertical="center" wrapText="1"/>
    </xf>
    <xf numFmtId="43" fontId="51" fillId="3" borderId="25" xfId="36" applyFont="1" applyFill="1" applyBorder="1" applyAlignment="1">
      <alignment horizontal="center" vertical="center" wrapText="1"/>
    </xf>
    <xf numFmtId="0" fontId="56" fillId="0" borderId="0" xfId="84" applyFont="1" applyAlignment="1">
      <alignment horizontal="center" vertical="center" wrapText="1"/>
    </xf>
    <xf numFmtId="0" fontId="56" fillId="0" borderId="0" xfId="84" applyFont="1" applyAlignment="1">
      <alignment horizontal="center" vertical="center"/>
    </xf>
    <xf numFmtId="43" fontId="51" fillId="3" borderId="51" xfId="36" applyFont="1" applyFill="1" applyBorder="1" applyAlignment="1">
      <alignment horizontal="center" vertical="center" wrapText="1"/>
    </xf>
    <xf numFmtId="43" fontId="51" fillId="3" borderId="20" xfId="36" applyFont="1" applyFill="1" applyBorder="1" applyAlignment="1">
      <alignment horizontal="center" vertical="center" wrapText="1"/>
    </xf>
    <xf numFmtId="43" fontId="51" fillId="3" borderId="23" xfId="36" applyFont="1" applyFill="1" applyBorder="1" applyAlignment="1">
      <alignment horizontal="center" vertical="center" wrapText="1"/>
    </xf>
    <xf numFmtId="43" fontId="51" fillId="3" borderId="37" xfId="36" applyFont="1" applyFill="1" applyBorder="1" applyAlignment="1">
      <alignment horizontal="center" vertical="center" wrapText="1"/>
    </xf>
    <xf numFmtId="0" fontId="51" fillId="3" borderId="33" xfId="84" applyFont="1" applyFill="1" applyBorder="1" applyAlignment="1">
      <alignment horizontal="center" vertical="center" textRotation="90"/>
    </xf>
    <xf numFmtId="0" fontId="51" fillId="3" borderId="35" xfId="84" applyFont="1" applyFill="1" applyBorder="1" applyAlignment="1">
      <alignment horizontal="center" vertical="center" textRotation="90"/>
    </xf>
    <xf numFmtId="0" fontId="51" fillId="3" borderId="18" xfId="84" applyFont="1" applyFill="1" applyBorder="1" applyAlignment="1">
      <alignment horizontal="center" vertical="center" textRotation="90"/>
    </xf>
    <xf numFmtId="0" fontId="51" fillId="3" borderId="19" xfId="84" applyFont="1" applyFill="1" applyBorder="1" applyAlignment="1">
      <alignment horizontal="center" vertical="center" textRotation="90"/>
    </xf>
    <xf numFmtId="0" fontId="51" fillId="3" borderId="10" xfId="35" applyFont="1" applyFill="1" applyBorder="1" applyAlignment="1">
      <alignment horizontal="center" vertical="center" wrapText="1"/>
    </xf>
    <xf numFmtId="0" fontId="51" fillId="3" borderId="13" xfId="35" applyFont="1" applyFill="1" applyBorder="1" applyAlignment="1">
      <alignment horizontal="center" vertical="center" wrapText="1"/>
    </xf>
    <xf numFmtId="0" fontId="51" fillId="3" borderId="18" xfId="84" applyFont="1" applyFill="1" applyBorder="1" applyAlignment="1">
      <alignment horizontal="center" vertical="center" textRotation="90" wrapText="1"/>
    </xf>
    <xf numFmtId="0" fontId="51" fillId="3" borderId="19" xfId="84" applyFont="1" applyFill="1" applyBorder="1" applyAlignment="1">
      <alignment horizontal="center" vertical="center" textRotation="90" wrapText="1"/>
    </xf>
    <xf numFmtId="43" fontId="51" fillId="3" borderId="34" xfId="36" applyFont="1" applyFill="1" applyBorder="1" applyAlignment="1">
      <alignment horizontal="center" vertical="center" wrapText="1"/>
    </xf>
    <xf numFmtId="43" fontId="51" fillId="3" borderId="36" xfId="36" applyFont="1" applyFill="1" applyBorder="1" applyAlignment="1">
      <alignment horizontal="center" vertical="center" wrapText="1"/>
    </xf>
    <xf numFmtId="0" fontId="51" fillId="3" borderId="18" xfId="35" applyFont="1" applyFill="1" applyBorder="1" applyAlignment="1">
      <alignment horizontal="center" vertical="center" wrapText="1"/>
    </xf>
    <xf numFmtId="0" fontId="51" fillId="3" borderId="19" xfId="35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left" wrapText="1"/>
    </xf>
    <xf numFmtId="0" fontId="46" fillId="0" borderId="3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2" fontId="46" fillId="0" borderId="33" xfId="0" applyNumberFormat="1" applyFont="1" applyFill="1" applyBorder="1" applyAlignment="1">
      <alignment horizontal="center" vertical="center" wrapText="1"/>
    </xf>
    <xf numFmtId="2" fontId="46" fillId="0" borderId="21" xfId="0" applyNumberFormat="1" applyFont="1" applyFill="1" applyBorder="1" applyAlignment="1">
      <alignment horizontal="center" vertical="center" wrapText="1"/>
    </xf>
    <xf numFmtId="2" fontId="46" fillId="0" borderId="35" xfId="0" applyNumberFormat="1" applyFont="1" applyFill="1" applyBorder="1" applyAlignment="1">
      <alignment horizontal="center" vertical="center" wrapText="1"/>
    </xf>
    <xf numFmtId="2" fontId="46" fillId="0" borderId="24" xfId="0" applyNumberFormat="1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2" fontId="76" fillId="0" borderId="45" xfId="0" applyNumberFormat="1" applyFont="1" applyBorder="1" applyAlignment="1">
      <alignment horizontal="center" vertical="center" wrapText="1"/>
    </xf>
    <xf numFmtId="2" fontId="76" fillId="0" borderId="25" xfId="0" applyNumberFormat="1" applyFont="1" applyBorder="1" applyAlignment="1">
      <alignment horizontal="center" vertical="center" wrapText="1"/>
    </xf>
    <xf numFmtId="0" fontId="56" fillId="0" borderId="0" xfId="0" applyFont="1" applyFill="1" applyAlignment="1">
      <alignment horizontal="left" wrapText="1"/>
    </xf>
    <xf numFmtId="0" fontId="46" fillId="26" borderId="3" xfId="0" applyFont="1" applyFill="1" applyBorder="1" applyAlignment="1">
      <alignment horizontal="center" vertical="center" wrapText="1"/>
    </xf>
    <xf numFmtId="0" fontId="46" fillId="26" borderId="4" xfId="0" applyFont="1" applyFill="1" applyBorder="1" applyAlignment="1">
      <alignment horizontal="center" vertical="center" wrapText="1"/>
    </xf>
    <xf numFmtId="0" fontId="46" fillId="26" borderId="2" xfId="0" applyFont="1" applyFill="1" applyBorder="1" applyAlignment="1">
      <alignment horizontal="center" vertical="center" wrapText="1"/>
    </xf>
    <xf numFmtId="168" fontId="48" fillId="0" borderId="3" xfId="30" applyNumberFormat="1" applyFont="1" applyBorder="1" applyAlignment="1">
      <alignment horizontal="center"/>
    </xf>
    <xf numFmtId="168" fontId="48" fillId="0" borderId="4" xfId="30" applyNumberFormat="1" applyFont="1" applyBorder="1" applyAlignment="1">
      <alignment horizontal="center"/>
    </xf>
    <xf numFmtId="168" fontId="48" fillId="0" borderId="2" xfId="30" applyNumberFormat="1" applyFont="1" applyBorder="1" applyAlignment="1">
      <alignment horizontal="center"/>
    </xf>
    <xf numFmtId="0" fontId="45" fillId="0" borderId="33" xfId="0" applyFont="1" applyBorder="1" applyAlignment="1">
      <alignment horizontal="center" vertical="center"/>
    </xf>
    <xf numFmtId="0" fontId="45" fillId="0" borderId="21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45" fillId="0" borderId="35" xfId="0" applyFont="1" applyBorder="1" applyAlignment="1">
      <alignment horizontal="center" vertical="center"/>
    </xf>
    <xf numFmtId="0" fontId="45" fillId="0" borderId="24" xfId="0" applyFont="1" applyBorder="1" applyAlignment="1">
      <alignment horizontal="center" vertical="center"/>
    </xf>
    <xf numFmtId="0" fontId="45" fillId="0" borderId="37" xfId="0" applyFont="1" applyBorder="1" applyAlignment="1">
      <alignment horizontal="center" vertical="center"/>
    </xf>
    <xf numFmtId="0" fontId="15" fillId="0" borderId="9" xfId="0" applyFont="1" applyFill="1" applyBorder="1" applyAlignment="1">
      <alignment horizontal="left"/>
    </xf>
    <xf numFmtId="0" fontId="15" fillId="0" borderId="10" xfId="0" applyFont="1" applyFill="1" applyBorder="1" applyAlignment="1">
      <alignment horizontal="left"/>
    </xf>
    <xf numFmtId="0" fontId="15" fillId="0" borderId="11" xfId="0" applyFont="1" applyFill="1" applyBorder="1" applyAlignment="1">
      <alignment horizontal="left"/>
    </xf>
    <xf numFmtId="0" fontId="15" fillId="0" borderId="16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0" fontId="15" fillId="0" borderId="17" xfId="0" applyFont="1" applyFill="1" applyBorder="1" applyAlignment="1">
      <alignment horizontal="left"/>
    </xf>
    <xf numFmtId="0" fontId="15" fillId="0" borderId="12" xfId="0" applyFont="1" applyFill="1" applyBorder="1" applyAlignment="1">
      <alignment horizontal="left"/>
    </xf>
    <xf numFmtId="0" fontId="15" fillId="0" borderId="13" xfId="0" applyFont="1" applyFill="1" applyBorder="1" applyAlignment="1">
      <alignment horizontal="left"/>
    </xf>
    <xf numFmtId="0" fontId="15" fillId="0" borderId="14" xfId="0" applyFont="1" applyFill="1" applyBorder="1" applyAlignment="1">
      <alignment horizontal="left"/>
    </xf>
    <xf numFmtId="0" fontId="46" fillId="0" borderId="33" xfId="0" applyFont="1" applyBorder="1" applyAlignment="1">
      <alignment horizontal="center" vertical="center" wrapText="1"/>
    </xf>
    <xf numFmtId="0" fontId="46" fillId="0" borderId="21" xfId="0" applyFont="1" applyBorder="1" applyAlignment="1">
      <alignment horizontal="center" vertical="center" wrapText="1"/>
    </xf>
    <xf numFmtId="0" fontId="46" fillId="0" borderId="23" xfId="0" applyFont="1" applyBorder="1" applyAlignment="1">
      <alignment horizontal="center" vertical="center" wrapText="1"/>
    </xf>
    <xf numFmtId="0" fontId="46" fillId="0" borderId="35" xfId="0" applyFont="1" applyBorder="1" applyAlignment="1">
      <alignment horizontal="center" vertical="center" wrapText="1"/>
    </xf>
    <xf numFmtId="0" fontId="46" fillId="0" borderId="24" xfId="0" applyFont="1" applyBorder="1" applyAlignment="1">
      <alignment horizontal="center" vertical="center" wrapText="1"/>
    </xf>
    <xf numFmtId="0" fontId="46" fillId="0" borderId="37" xfId="0" applyFont="1" applyBorder="1" applyAlignment="1">
      <alignment horizontal="center" vertical="center" wrapText="1"/>
    </xf>
    <xf numFmtId="4" fontId="46" fillId="0" borderId="21" xfId="0" applyNumberFormat="1" applyFont="1" applyBorder="1" applyAlignment="1">
      <alignment horizontal="center" vertical="center"/>
    </xf>
    <xf numFmtId="4" fontId="46" fillId="0" borderId="24" xfId="0" applyNumberFormat="1" applyFont="1" applyBorder="1" applyAlignment="1">
      <alignment horizontal="center" vertical="center"/>
    </xf>
    <xf numFmtId="169" fontId="46" fillId="0" borderId="23" xfId="0" applyNumberFormat="1" applyFont="1" applyBorder="1" applyAlignment="1">
      <alignment horizontal="center" vertical="center"/>
    </xf>
    <xf numFmtId="169" fontId="46" fillId="0" borderId="37" xfId="0" applyNumberFormat="1" applyFont="1" applyBorder="1" applyAlignment="1">
      <alignment horizontal="center" vertical="center"/>
    </xf>
    <xf numFmtId="168" fontId="46" fillId="26" borderId="51" xfId="0" applyNumberFormat="1" applyFont="1" applyFill="1" applyBorder="1" applyAlignment="1">
      <alignment horizontal="center" vertical="center" wrapText="1"/>
    </xf>
    <xf numFmtId="168" fontId="46" fillId="26" borderId="42" xfId="0" applyNumberFormat="1" applyFont="1" applyFill="1" applyBorder="1" applyAlignment="1">
      <alignment horizontal="center" vertical="center" wrapText="1"/>
    </xf>
    <xf numFmtId="168" fontId="46" fillId="26" borderId="20" xfId="0" applyNumberFormat="1" applyFont="1" applyFill="1" applyBorder="1" applyAlignment="1">
      <alignment horizontal="center" vertical="center" wrapText="1"/>
    </xf>
    <xf numFmtId="168" fontId="46" fillId="26" borderId="9" xfId="0" applyNumberFormat="1" applyFont="1" applyFill="1" applyBorder="1" applyAlignment="1">
      <alignment horizontal="center" vertical="center" wrapText="1"/>
    </xf>
    <xf numFmtId="168" fontId="46" fillId="26" borderId="16" xfId="0" applyNumberFormat="1" applyFont="1" applyFill="1" applyBorder="1" applyAlignment="1">
      <alignment horizontal="center" vertical="center" wrapText="1"/>
    </xf>
    <xf numFmtId="168" fontId="46" fillId="26" borderId="12" xfId="0" applyNumberFormat="1" applyFont="1" applyFill="1" applyBorder="1" applyAlignment="1">
      <alignment horizontal="center" vertical="center" wrapText="1"/>
    </xf>
    <xf numFmtId="0" fontId="15" fillId="26" borderId="48" xfId="0" applyFont="1" applyFill="1" applyBorder="1" applyAlignment="1">
      <alignment horizontal="center" vertical="center" wrapText="1"/>
    </xf>
    <xf numFmtId="0" fontId="15" fillId="26" borderId="49" xfId="0" applyFont="1" applyFill="1" applyBorder="1" applyAlignment="1">
      <alignment horizontal="center" vertical="center" wrapText="1"/>
    </xf>
    <xf numFmtId="168" fontId="46" fillId="26" borderId="33" xfId="0" applyNumberFormat="1" applyFont="1" applyFill="1" applyBorder="1" applyAlignment="1">
      <alignment horizontal="center" vertical="center" wrapText="1"/>
    </xf>
    <xf numFmtId="168" fontId="46" fillId="26" borderId="23" xfId="0" applyNumberFormat="1" applyFont="1" applyFill="1" applyBorder="1" applyAlignment="1">
      <alignment horizontal="center" vertical="center" wrapText="1"/>
    </xf>
    <xf numFmtId="168" fontId="46" fillId="26" borderId="38" xfId="0" applyNumberFormat="1" applyFont="1" applyFill="1" applyBorder="1" applyAlignment="1">
      <alignment horizontal="center" vertical="center" wrapText="1"/>
    </xf>
    <xf numFmtId="168" fontId="46" fillId="26" borderId="27" xfId="0" applyNumberFormat="1" applyFont="1" applyFill="1" applyBorder="1" applyAlignment="1">
      <alignment horizontal="center" vertical="center" wrapText="1"/>
    </xf>
    <xf numFmtId="168" fontId="46" fillId="26" borderId="35" xfId="0" applyNumberFormat="1" applyFont="1" applyFill="1" applyBorder="1" applyAlignment="1">
      <alignment horizontal="center" vertical="center" wrapText="1"/>
    </xf>
    <xf numFmtId="168" fontId="46" fillId="26" borderId="37" xfId="0" applyNumberFormat="1" applyFont="1" applyFill="1" applyBorder="1" applyAlignment="1">
      <alignment horizontal="center" vertical="center" wrapText="1"/>
    </xf>
    <xf numFmtId="4" fontId="46" fillId="0" borderId="33" xfId="0" applyNumberFormat="1" applyFont="1" applyBorder="1" applyAlignment="1">
      <alignment horizontal="center" vertical="center"/>
    </xf>
    <xf numFmtId="4" fontId="46" fillId="0" borderId="38" xfId="0" applyNumberFormat="1" applyFont="1" applyBorder="1" applyAlignment="1">
      <alignment horizontal="center" vertical="center"/>
    </xf>
    <xf numFmtId="4" fontId="46" fillId="0" borderId="35" xfId="0" applyNumberFormat="1" applyFont="1" applyBorder="1" applyAlignment="1">
      <alignment horizontal="center" vertical="center"/>
    </xf>
    <xf numFmtId="0" fontId="44" fillId="0" borderId="0" xfId="0" applyFont="1" applyFill="1" applyAlignment="1">
      <alignment horizontal="center" wrapText="1"/>
    </xf>
    <xf numFmtId="0" fontId="46" fillId="26" borderId="9" xfId="0" applyFont="1" applyFill="1" applyBorder="1" applyAlignment="1">
      <alignment horizontal="center" vertical="center" wrapText="1"/>
    </xf>
    <xf numFmtId="0" fontId="46" fillId="26" borderId="16" xfId="0" applyFont="1" applyFill="1" applyBorder="1" applyAlignment="1">
      <alignment horizontal="center" vertical="center" wrapText="1"/>
    </xf>
    <xf numFmtId="169" fontId="46" fillId="0" borderId="27" xfId="0" applyNumberFormat="1" applyFont="1" applyBorder="1" applyAlignment="1">
      <alignment horizontal="center" vertical="center"/>
    </xf>
    <xf numFmtId="2" fontId="46" fillId="0" borderId="9" xfId="0" applyNumberFormat="1" applyFont="1" applyBorder="1" applyAlignment="1">
      <alignment horizontal="center" vertical="center" wrapText="1"/>
    </xf>
    <xf numFmtId="2" fontId="46" fillId="0" borderId="67" xfId="0" applyNumberFormat="1" applyFont="1" applyBorder="1" applyAlignment="1">
      <alignment horizontal="center" vertical="center" wrapText="1"/>
    </xf>
    <xf numFmtId="2" fontId="46" fillId="0" borderId="28" xfId="0" applyNumberFormat="1" applyFont="1" applyBorder="1" applyAlignment="1">
      <alignment horizontal="center" vertical="center" wrapText="1"/>
    </xf>
    <xf numFmtId="2" fontId="46" fillId="0" borderId="12" xfId="0" applyNumberFormat="1" applyFont="1" applyBorder="1" applyAlignment="1">
      <alignment horizontal="center" vertical="center" wrapText="1"/>
    </xf>
    <xf numFmtId="2" fontId="46" fillId="0" borderId="69" xfId="0" applyNumberFormat="1" applyFont="1" applyBorder="1" applyAlignment="1">
      <alignment horizontal="center" vertical="center" wrapText="1"/>
    </xf>
    <xf numFmtId="2" fontId="46" fillId="0" borderId="29" xfId="0" applyNumberFormat="1" applyFont="1" applyBorder="1" applyAlignment="1">
      <alignment horizontal="center" vertical="center" wrapText="1"/>
    </xf>
    <xf numFmtId="0" fontId="44" fillId="0" borderId="0" xfId="0" applyFont="1" applyFill="1" applyAlignment="1">
      <alignment horizontal="left" vertical="center"/>
    </xf>
    <xf numFmtId="168" fontId="46" fillId="26" borderId="73" xfId="0" applyNumberFormat="1" applyFont="1" applyFill="1" applyBorder="1" applyAlignment="1">
      <alignment horizontal="center" vertical="center" wrapText="1"/>
    </xf>
    <xf numFmtId="168" fontId="46" fillId="26" borderId="67" xfId="0" applyNumberFormat="1" applyFont="1" applyFill="1" applyBorder="1" applyAlignment="1">
      <alignment horizontal="center" vertical="center" wrapText="1"/>
    </xf>
    <xf numFmtId="2" fontId="46" fillId="26" borderId="31" xfId="0" applyNumberFormat="1" applyFont="1" applyFill="1" applyBorder="1" applyAlignment="1">
      <alignment horizontal="center" vertical="center" wrapText="1"/>
    </xf>
    <xf numFmtId="2" fontId="46" fillId="26" borderId="68" xfId="0" applyNumberFormat="1" applyFont="1" applyFill="1" applyBorder="1" applyAlignment="1">
      <alignment horizontal="center" vertical="center" wrapText="1"/>
    </xf>
    <xf numFmtId="0" fontId="15" fillId="26" borderId="24" xfId="0" applyNumberFormat="1" applyFont="1" applyFill="1" applyBorder="1" applyAlignment="1">
      <alignment horizontal="center" vertical="center" wrapText="1"/>
    </xf>
    <xf numFmtId="0" fontId="15" fillId="26" borderId="78" xfId="0" applyNumberFormat="1" applyFont="1" applyFill="1" applyBorder="1" applyAlignment="1">
      <alignment horizontal="center" vertical="center" wrapText="1"/>
    </xf>
    <xf numFmtId="0" fontId="46" fillId="0" borderId="38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168" fontId="46" fillId="26" borderId="22" xfId="0" applyNumberFormat="1" applyFont="1" applyFill="1" applyBorder="1" applyAlignment="1">
      <alignment horizontal="center" vertical="center" wrapText="1"/>
    </xf>
    <xf numFmtId="168" fontId="46" fillId="26" borderId="91" xfId="0" applyNumberFormat="1" applyFont="1" applyFill="1" applyBorder="1" applyAlignment="1">
      <alignment horizontal="center" vertical="center" wrapText="1"/>
    </xf>
    <xf numFmtId="168" fontId="46" fillId="26" borderId="78" xfId="0" applyNumberFormat="1" applyFont="1" applyFill="1" applyBorder="1" applyAlignment="1">
      <alignment horizontal="center" vertical="center" wrapText="1"/>
    </xf>
    <xf numFmtId="0" fontId="15" fillId="26" borderId="72" xfId="0" applyFont="1" applyFill="1" applyBorder="1" applyAlignment="1">
      <alignment horizontal="center" vertical="center"/>
    </xf>
    <xf numFmtId="0" fontId="15" fillId="26" borderId="8" xfId="0" applyFont="1" applyFill="1" applyBorder="1" applyAlignment="1">
      <alignment horizontal="center" vertical="center"/>
    </xf>
    <xf numFmtId="2" fontId="15" fillId="26" borderId="70" xfId="0" applyNumberFormat="1" applyFont="1" applyFill="1" applyBorder="1" applyAlignment="1">
      <alignment horizontal="center" vertical="center"/>
    </xf>
    <xf numFmtId="2" fontId="15" fillId="26" borderId="25" xfId="0" applyNumberFormat="1" applyFont="1" applyFill="1" applyBorder="1" applyAlignment="1">
      <alignment horizontal="center" vertical="center"/>
    </xf>
    <xf numFmtId="3" fontId="45" fillId="26" borderId="10" xfId="91" applyNumberFormat="1" applyFont="1" applyFill="1" applyBorder="1" applyAlignment="1">
      <alignment horizontal="center" vertical="center"/>
    </xf>
    <xf numFmtId="3" fontId="45" fillId="26" borderId="28" xfId="91" applyNumberFormat="1" applyFont="1" applyFill="1" applyBorder="1" applyAlignment="1">
      <alignment horizontal="center" vertical="center"/>
    </xf>
    <xf numFmtId="0" fontId="15" fillId="26" borderId="68" xfId="0" applyFont="1" applyFill="1" applyBorder="1" applyAlignment="1">
      <alignment horizontal="center" vertical="center"/>
    </xf>
    <xf numFmtId="0" fontId="15" fillId="26" borderId="69" xfId="0" applyFont="1" applyFill="1" applyBorder="1" applyAlignment="1">
      <alignment horizontal="center" vertical="center"/>
    </xf>
    <xf numFmtId="0" fontId="15" fillId="26" borderId="75" xfId="0" applyFont="1" applyFill="1" applyBorder="1" applyAlignment="1">
      <alignment horizontal="center" vertical="center"/>
    </xf>
    <xf numFmtId="0" fontId="15" fillId="26" borderId="19" xfId="0" applyFont="1" applyFill="1" applyBorder="1" applyAlignment="1">
      <alignment horizontal="center" vertical="center"/>
    </xf>
    <xf numFmtId="0" fontId="15" fillId="26" borderId="1" xfId="0" applyFont="1" applyFill="1" applyBorder="1" applyAlignment="1">
      <alignment horizontal="center" vertical="center"/>
    </xf>
    <xf numFmtId="0" fontId="15" fillId="26" borderId="13" xfId="0" applyFont="1" applyFill="1" applyBorder="1" applyAlignment="1">
      <alignment horizontal="center" vertical="center"/>
    </xf>
    <xf numFmtId="168" fontId="46" fillId="26" borderId="45" xfId="0" applyNumberFormat="1" applyFont="1" applyFill="1" applyBorder="1" applyAlignment="1">
      <alignment horizontal="center" vertical="center" wrapText="1"/>
    </xf>
    <xf numFmtId="168" fontId="46" fillId="26" borderId="46" xfId="0" applyNumberFormat="1" applyFont="1" applyFill="1" applyBorder="1" applyAlignment="1">
      <alignment horizontal="center" vertical="center" wrapText="1"/>
    </xf>
    <xf numFmtId="168" fontId="46" fillId="26" borderId="25" xfId="0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left" vertical="center" wrapText="1"/>
    </xf>
    <xf numFmtId="168" fontId="41" fillId="0" borderId="52" xfId="30" applyNumberFormat="1" applyFont="1" applyBorder="1" applyAlignment="1">
      <alignment horizontal="center" vertical="center"/>
    </xf>
    <xf numFmtId="168" fontId="41" fillId="0" borderId="74" xfId="30" applyNumberFormat="1" applyFont="1" applyBorder="1" applyAlignment="1">
      <alignment horizontal="center" vertical="center"/>
    </xf>
    <xf numFmtId="168" fontId="41" fillId="0" borderId="53" xfId="30" applyNumberFormat="1" applyFont="1" applyBorder="1" applyAlignment="1">
      <alignment horizontal="center" vertical="center"/>
    </xf>
    <xf numFmtId="168" fontId="41" fillId="0" borderId="32" xfId="30" applyNumberFormat="1" applyFont="1" applyBorder="1" applyAlignment="1">
      <alignment horizontal="center" vertical="center"/>
    </xf>
    <xf numFmtId="168" fontId="41" fillId="0" borderId="54" xfId="30" applyNumberFormat="1" applyFont="1" applyBorder="1" applyAlignment="1">
      <alignment horizontal="center" vertical="center"/>
    </xf>
    <xf numFmtId="168" fontId="41" fillId="0" borderId="65" xfId="30" applyNumberFormat="1" applyFont="1" applyBorder="1" applyAlignment="1">
      <alignment horizontal="center" vertical="center"/>
    </xf>
    <xf numFmtId="0" fontId="43" fillId="0" borderId="33" xfId="0" applyFont="1" applyBorder="1" applyAlignment="1">
      <alignment horizontal="center" vertical="center" wrapText="1"/>
    </xf>
    <xf numFmtId="0" fontId="43" fillId="0" borderId="21" xfId="0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wrapText="1"/>
    </xf>
    <xf numFmtId="0" fontId="43" fillId="0" borderId="35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center" vertical="center" wrapText="1"/>
    </xf>
    <xf numFmtId="0" fontId="43" fillId="0" borderId="37" xfId="0" applyFont="1" applyBorder="1" applyAlignment="1">
      <alignment horizontal="center" vertical="center" wrapText="1"/>
    </xf>
    <xf numFmtId="4" fontId="43" fillId="0" borderId="21" xfId="0" applyNumberFormat="1" applyFont="1" applyBorder="1" applyAlignment="1">
      <alignment horizontal="center" vertical="center"/>
    </xf>
    <xf numFmtId="4" fontId="43" fillId="0" borderId="24" xfId="0" applyNumberFormat="1" applyFont="1" applyBorder="1" applyAlignment="1">
      <alignment horizontal="center" vertical="center"/>
    </xf>
    <xf numFmtId="169" fontId="43" fillId="0" borderId="23" xfId="0" applyNumberFormat="1" applyFont="1" applyBorder="1" applyAlignment="1">
      <alignment horizontal="center" vertical="center"/>
    </xf>
    <xf numFmtId="169" fontId="43" fillId="0" borderId="37" xfId="0" applyNumberFormat="1" applyFont="1" applyBorder="1" applyAlignment="1">
      <alignment horizontal="center" vertical="center"/>
    </xf>
    <xf numFmtId="2" fontId="46" fillId="0" borderId="10" xfId="0" applyNumberFormat="1" applyFont="1" applyBorder="1" applyAlignment="1">
      <alignment horizontal="center" vertical="center" wrapText="1"/>
    </xf>
    <xf numFmtId="2" fontId="46" fillId="0" borderId="11" xfId="0" applyNumberFormat="1" applyFont="1" applyBorder="1" applyAlignment="1">
      <alignment horizontal="center" vertical="center" wrapText="1"/>
    </xf>
    <xf numFmtId="2" fontId="46" fillId="0" borderId="13" xfId="0" applyNumberFormat="1" applyFont="1" applyBorder="1" applyAlignment="1">
      <alignment horizontal="center" vertical="center" wrapText="1"/>
    </xf>
    <xf numFmtId="2" fontId="46" fillId="0" borderId="14" xfId="0" applyNumberFormat="1" applyFont="1" applyBorder="1" applyAlignment="1">
      <alignment horizontal="center" vertical="center" wrapText="1"/>
    </xf>
    <xf numFmtId="2" fontId="46" fillId="0" borderId="33" xfId="0" applyNumberFormat="1" applyFont="1" applyBorder="1" applyAlignment="1">
      <alignment horizontal="center" vertical="center" wrapText="1"/>
    </xf>
    <xf numFmtId="2" fontId="46" fillId="0" borderId="21" xfId="0" applyNumberFormat="1" applyFont="1" applyBorder="1" applyAlignment="1">
      <alignment horizontal="center" vertical="center" wrapText="1"/>
    </xf>
    <xf numFmtId="2" fontId="46" fillId="0" borderId="23" xfId="0" applyNumberFormat="1" applyFont="1" applyBorder="1" applyAlignment="1">
      <alignment horizontal="center" vertical="center" wrapText="1"/>
    </xf>
    <xf numFmtId="2" fontId="46" fillId="0" borderId="35" xfId="0" applyNumberFormat="1" applyFont="1" applyBorder="1" applyAlignment="1">
      <alignment horizontal="center" vertical="center" wrapText="1"/>
    </xf>
    <xf numFmtId="2" fontId="46" fillId="0" borderId="24" xfId="0" applyNumberFormat="1" applyFont="1" applyBorder="1" applyAlignment="1">
      <alignment horizontal="center" vertical="center" wrapText="1"/>
    </xf>
    <xf numFmtId="2" fontId="46" fillId="0" borderId="37" xfId="0" applyNumberFormat="1" applyFont="1" applyBorder="1" applyAlignment="1">
      <alignment horizontal="center" vertical="center" wrapText="1"/>
    </xf>
    <xf numFmtId="43" fontId="48" fillId="0" borderId="3" xfId="31" applyNumberFormat="1" applyFont="1" applyFill="1" applyBorder="1" applyAlignment="1">
      <alignment horizontal="center" vertical="center"/>
    </xf>
    <xf numFmtId="43" fontId="48" fillId="0" borderId="4" xfId="31" applyNumberFormat="1" applyFont="1" applyFill="1" applyBorder="1" applyAlignment="1">
      <alignment horizontal="center" vertical="center"/>
    </xf>
    <xf numFmtId="43" fontId="48" fillId="0" borderId="2" xfId="31" applyNumberFormat="1" applyFont="1" applyFill="1" applyBorder="1" applyAlignment="1">
      <alignment horizontal="center" vertical="center"/>
    </xf>
    <xf numFmtId="0" fontId="46" fillId="0" borderId="33" xfId="0" applyFont="1" applyBorder="1" applyAlignment="1">
      <alignment horizontal="center" vertical="top" wrapText="1"/>
    </xf>
    <xf numFmtId="0" fontId="46" fillId="0" borderId="21" xfId="0" applyFont="1" applyBorder="1" applyAlignment="1">
      <alignment horizontal="center" vertical="top" wrapText="1"/>
    </xf>
    <xf numFmtId="0" fontId="46" fillId="0" borderId="23" xfId="0" applyFont="1" applyBorder="1" applyAlignment="1">
      <alignment horizontal="center" vertical="top" wrapText="1"/>
    </xf>
    <xf numFmtId="0" fontId="46" fillId="0" borderId="35" xfId="0" applyFont="1" applyBorder="1" applyAlignment="1">
      <alignment horizontal="center" vertical="top" wrapText="1"/>
    </xf>
    <xf numFmtId="0" fontId="46" fillId="0" borderId="24" xfId="0" applyFont="1" applyBorder="1" applyAlignment="1">
      <alignment horizontal="center" vertical="top" wrapText="1"/>
    </xf>
    <xf numFmtId="0" fontId="46" fillId="0" borderId="37" xfId="0" applyFont="1" applyBorder="1" applyAlignment="1">
      <alignment horizontal="center" vertical="top" wrapText="1"/>
    </xf>
    <xf numFmtId="0" fontId="70" fillId="0" borderId="0" xfId="37" applyFont="1" applyFill="1" applyBorder="1" applyAlignment="1" applyProtection="1">
      <alignment horizontal="left" vertical="center" wrapText="1"/>
    </xf>
    <xf numFmtId="0" fontId="46" fillId="0" borderId="52" xfId="0" applyFont="1" applyBorder="1" applyAlignment="1">
      <alignment horizontal="left" vertical="center" wrapText="1"/>
    </xf>
    <xf numFmtId="0" fontId="46" fillId="0" borderId="73" xfId="0" applyFont="1" applyBorder="1" applyAlignment="1">
      <alignment horizontal="left" vertical="center" wrapText="1"/>
    </xf>
    <xf numFmtId="0" fontId="46" fillId="0" borderId="67" xfId="0" applyFont="1" applyBorder="1" applyAlignment="1">
      <alignment horizontal="left" vertical="center" wrapText="1"/>
    </xf>
    <xf numFmtId="0" fontId="15" fillId="0" borderId="53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68" xfId="0" applyFont="1" applyBorder="1" applyAlignment="1">
      <alignment horizontal="left" vertical="center" wrapText="1"/>
    </xf>
    <xf numFmtId="0" fontId="46" fillId="0" borderId="53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6" fillId="0" borderId="68" xfId="0" applyFont="1" applyBorder="1" applyAlignment="1">
      <alignment horizontal="left" vertical="center" wrapText="1"/>
    </xf>
    <xf numFmtId="0" fontId="46" fillId="26" borderId="53" xfId="0" applyFont="1" applyFill="1" applyBorder="1" applyAlignment="1">
      <alignment horizontal="left" vertical="center" wrapText="1"/>
    </xf>
    <xf numFmtId="0" fontId="46" fillId="26" borderId="31" xfId="0" applyFont="1" applyFill="1" applyBorder="1" applyAlignment="1">
      <alignment horizontal="left" vertical="center" wrapText="1"/>
    </xf>
    <xf numFmtId="0" fontId="46" fillId="26" borderId="68" xfId="0" applyFont="1" applyFill="1" applyBorder="1" applyAlignment="1">
      <alignment horizontal="left" vertical="center" wrapText="1"/>
    </xf>
    <xf numFmtId="0" fontId="15" fillId="0" borderId="54" xfId="0" applyFont="1" applyBorder="1" applyAlignment="1">
      <alignment horizontal="left"/>
    </xf>
    <xf numFmtId="0" fontId="15" fillId="0" borderId="66" xfId="0" applyFont="1" applyBorder="1" applyAlignment="1">
      <alignment horizontal="left"/>
    </xf>
    <xf numFmtId="0" fontId="15" fillId="0" borderId="69" xfId="0" applyFont="1" applyBorder="1" applyAlignment="1">
      <alignment horizontal="left"/>
    </xf>
    <xf numFmtId="2" fontId="46" fillId="0" borderId="3" xfId="0" applyNumberFormat="1" applyFont="1" applyBorder="1" applyAlignment="1">
      <alignment horizontal="center" vertical="center" wrapText="1"/>
    </xf>
    <xf numFmtId="2" fontId="46" fillId="0" borderId="4" xfId="0" applyNumberFormat="1" applyFont="1" applyBorder="1" applyAlignment="1">
      <alignment horizontal="center" vertical="center" wrapText="1"/>
    </xf>
    <xf numFmtId="2" fontId="46" fillId="0" borderId="22" xfId="0" applyNumberFormat="1" applyFont="1" applyBorder="1" applyAlignment="1">
      <alignment horizontal="center" vertical="center" wrapText="1"/>
    </xf>
    <xf numFmtId="2" fontId="46" fillId="0" borderId="78" xfId="0" applyNumberFormat="1" applyFont="1" applyBorder="1" applyAlignment="1">
      <alignment horizontal="center" vertical="center" wrapText="1"/>
    </xf>
    <xf numFmtId="0" fontId="15" fillId="0" borderId="53" xfId="0" applyFont="1" applyBorder="1" applyAlignment="1">
      <alignment horizontal="left"/>
    </xf>
    <xf numFmtId="0" fontId="15" fillId="0" borderId="31" xfId="0" applyFont="1" applyBorder="1" applyAlignment="1">
      <alignment horizontal="left"/>
    </xf>
    <xf numFmtId="0" fontId="15" fillId="0" borderId="68" xfId="0" applyFont="1" applyBorder="1" applyAlignment="1">
      <alignment horizontal="left"/>
    </xf>
    <xf numFmtId="2" fontId="46" fillId="0" borderId="71" xfId="0" applyNumberFormat="1" applyFont="1" applyBorder="1" applyAlignment="1">
      <alignment horizontal="center" vertical="center" wrapText="1"/>
    </xf>
    <xf numFmtId="2" fontId="46" fillId="0" borderId="75" xfId="0" applyNumberFormat="1" applyFont="1" applyBorder="1" applyAlignment="1">
      <alignment horizontal="center" vertical="center" wrapText="1"/>
    </xf>
    <xf numFmtId="2" fontId="46" fillId="0" borderId="18" xfId="0" applyNumberFormat="1" applyFont="1" applyBorder="1" applyAlignment="1">
      <alignment horizontal="center" vertical="center" wrapText="1"/>
    </xf>
    <xf numFmtId="2" fontId="46" fillId="0" borderId="26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2" fontId="46" fillId="0" borderId="7" xfId="0" applyNumberFormat="1" applyFont="1" applyBorder="1" applyAlignment="1">
      <alignment horizontal="center" vertical="center" wrapText="1"/>
    </xf>
    <xf numFmtId="2" fontId="46" fillId="0" borderId="8" xfId="0" applyNumberFormat="1" applyFont="1" applyBorder="1" applyAlignment="1">
      <alignment horizontal="center" vertical="center" wrapText="1"/>
    </xf>
    <xf numFmtId="0" fontId="15" fillId="0" borderId="52" xfId="0" applyFont="1" applyBorder="1" applyAlignment="1">
      <alignment horizontal="left" vertical="center" wrapText="1"/>
    </xf>
    <xf numFmtId="0" fontId="15" fillId="0" borderId="73" xfId="0" applyFont="1" applyBorder="1" applyAlignment="1">
      <alignment horizontal="left" vertical="center" wrapText="1"/>
    </xf>
    <xf numFmtId="0" fontId="15" fillId="0" borderId="67" xfId="0" applyFont="1" applyBorder="1" applyAlignment="1">
      <alignment horizontal="left" vertical="center" wrapText="1"/>
    </xf>
    <xf numFmtId="0" fontId="15" fillId="0" borderId="77" xfId="0" applyFont="1" applyBorder="1" applyAlignment="1">
      <alignment horizontal="left" vertical="center" wrapText="1"/>
    </xf>
    <xf numFmtId="0" fontId="15" fillId="0" borderId="81" xfId="0" applyFont="1" applyBorder="1" applyAlignment="1">
      <alignment horizontal="left" vertical="center" wrapText="1"/>
    </xf>
    <xf numFmtId="0" fontId="15" fillId="0" borderId="82" xfId="0" applyFont="1" applyBorder="1" applyAlignment="1">
      <alignment horizontal="left" vertical="center" wrapText="1"/>
    </xf>
    <xf numFmtId="0" fontId="15" fillId="0" borderId="35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5" fillId="0" borderId="78" xfId="0" applyFont="1" applyBorder="1" applyAlignment="1">
      <alignment horizontal="left" vertical="center" wrapText="1"/>
    </xf>
    <xf numFmtId="2" fontId="46" fillId="0" borderId="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26" borderId="3" xfId="0" applyFont="1" applyFill="1" applyBorder="1" applyAlignment="1">
      <alignment horizontal="center" vertical="center" wrapText="1"/>
    </xf>
    <xf numFmtId="0" fontId="15" fillId="26" borderId="79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0" fillId="0" borderId="33" xfId="0" applyFont="1" applyBorder="1" applyAlignment="1">
      <alignment horizontal="center" vertical="center"/>
    </xf>
    <xf numFmtId="0" fontId="40" fillId="0" borderId="21" xfId="0" applyFont="1" applyBorder="1" applyAlignment="1">
      <alignment horizontal="center" vertical="center"/>
    </xf>
    <xf numFmtId="0" fontId="40" fillId="0" borderId="23" xfId="0" applyFont="1" applyBorder="1" applyAlignment="1">
      <alignment horizontal="center" vertical="center"/>
    </xf>
    <xf numFmtId="0" fontId="40" fillId="0" borderId="35" xfId="0" applyFont="1" applyBorder="1" applyAlignment="1">
      <alignment horizontal="center" vertical="center"/>
    </xf>
    <xf numFmtId="0" fontId="40" fillId="0" borderId="24" xfId="0" applyFont="1" applyBorder="1" applyAlignment="1">
      <alignment horizontal="center" vertical="center"/>
    </xf>
    <xf numFmtId="0" fontId="40" fillId="0" borderId="37" xfId="0" applyFont="1" applyBorder="1" applyAlignment="1">
      <alignment horizontal="center" vertical="center"/>
    </xf>
    <xf numFmtId="2" fontId="40" fillId="0" borderId="45" xfId="0" applyNumberFormat="1" applyFont="1" applyBorder="1" applyAlignment="1">
      <alignment horizontal="center" vertical="center" wrapText="1"/>
    </xf>
    <xf numFmtId="2" fontId="40" fillId="0" borderId="25" xfId="0" applyNumberFormat="1" applyFont="1" applyBorder="1" applyAlignment="1">
      <alignment horizontal="center" vertical="center" wrapText="1"/>
    </xf>
    <xf numFmtId="0" fontId="43" fillId="0" borderId="40" xfId="0" applyFont="1" applyBorder="1" applyAlignment="1">
      <alignment horizontal="center" vertical="center" wrapText="1"/>
    </xf>
    <xf numFmtId="0" fontId="43" fillId="0" borderId="39" xfId="0" applyFont="1" applyBorder="1" applyAlignment="1">
      <alignment horizontal="center" vertical="center" wrapText="1"/>
    </xf>
    <xf numFmtId="0" fontId="43" fillId="0" borderId="41" xfId="0" applyFont="1" applyBorder="1" applyAlignment="1">
      <alignment horizontal="center" vertical="center" wrapText="1"/>
    </xf>
    <xf numFmtId="169" fontId="43" fillId="0" borderId="21" xfId="0" applyNumberFormat="1" applyFont="1" applyBorder="1" applyAlignment="1">
      <alignment horizontal="center" vertical="center"/>
    </xf>
    <xf numFmtId="169" fontId="43" fillId="0" borderId="24" xfId="0" applyNumberFormat="1" applyFont="1" applyBorder="1" applyAlignment="1">
      <alignment horizontal="center" vertical="center"/>
    </xf>
    <xf numFmtId="2" fontId="40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0" fontId="43" fillId="0" borderId="33" xfId="0" applyFont="1" applyBorder="1" applyAlignment="1">
      <alignment horizontal="left" vertical="top" wrapText="1"/>
    </xf>
    <xf numFmtId="0" fontId="43" fillId="0" borderId="21" xfId="0" applyFont="1" applyBorder="1" applyAlignment="1">
      <alignment horizontal="left" vertical="top" wrapText="1"/>
    </xf>
    <xf numFmtId="0" fontId="43" fillId="0" borderId="23" xfId="0" applyFont="1" applyBorder="1" applyAlignment="1">
      <alignment horizontal="left" vertical="top" wrapText="1"/>
    </xf>
    <xf numFmtId="0" fontId="43" fillId="0" borderId="35" xfId="0" applyFont="1" applyBorder="1" applyAlignment="1">
      <alignment horizontal="left" vertical="top" wrapText="1"/>
    </xf>
    <xf numFmtId="0" fontId="43" fillId="0" borderId="24" xfId="0" applyFont="1" applyBorder="1" applyAlignment="1">
      <alignment horizontal="left" vertical="top" wrapText="1"/>
    </xf>
    <xf numFmtId="0" fontId="43" fillId="0" borderId="37" xfId="0" applyFont="1" applyBorder="1" applyAlignment="1">
      <alignment horizontal="left" vertical="top" wrapText="1"/>
    </xf>
    <xf numFmtId="0" fontId="44" fillId="0" borderId="0" xfId="0" applyFont="1" applyAlignment="1">
      <alignment horizontal="left"/>
    </xf>
    <xf numFmtId="0" fontId="54" fillId="0" borderId="21" xfId="0" applyFont="1" applyBorder="1"/>
    <xf numFmtId="0" fontId="54" fillId="0" borderId="23" xfId="0" applyFont="1" applyBorder="1"/>
    <xf numFmtId="0" fontId="54" fillId="0" borderId="35" xfId="0" applyFont="1" applyBorder="1"/>
    <xf numFmtId="0" fontId="54" fillId="0" borderId="24" xfId="0" applyFont="1" applyBorder="1"/>
    <xf numFmtId="0" fontId="54" fillId="0" borderId="37" xfId="0" applyFont="1" applyBorder="1"/>
    <xf numFmtId="0" fontId="15" fillId="0" borderId="53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68" xfId="0" applyFont="1" applyBorder="1" applyAlignment="1">
      <alignment horizontal="center" vertical="center" wrapText="1"/>
    </xf>
    <xf numFmtId="0" fontId="46" fillId="0" borderId="53" xfId="0" applyFont="1" applyBorder="1" applyAlignment="1">
      <alignment horizontal="center" vertical="center" wrapText="1"/>
    </xf>
    <xf numFmtId="0" fontId="46" fillId="0" borderId="31" xfId="0" applyFont="1" applyBorder="1" applyAlignment="1">
      <alignment horizontal="center" vertical="center" wrapText="1"/>
    </xf>
    <xf numFmtId="0" fontId="46" fillId="0" borderId="68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/>
    </xf>
    <xf numFmtId="0" fontId="15" fillId="0" borderId="66" xfId="0" applyFont="1" applyBorder="1" applyAlignment="1">
      <alignment horizontal="center"/>
    </xf>
    <xf numFmtId="0" fontId="15" fillId="0" borderId="69" xfId="0" applyFont="1" applyBorder="1" applyAlignment="1">
      <alignment horizontal="center"/>
    </xf>
    <xf numFmtId="2" fontId="43" fillId="0" borderId="3" xfId="0" applyNumberFormat="1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/>
    </xf>
    <xf numFmtId="0" fontId="15" fillId="0" borderId="31" xfId="0" applyFont="1" applyBorder="1" applyAlignment="1">
      <alignment horizontal="center"/>
    </xf>
    <xf numFmtId="0" fontId="15" fillId="0" borderId="68" xfId="0" applyFont="1" applyBorder="1" applyAlignment="1">
      <alignment horizontal="center"/>
    </xf>
    <xf numFmtId="2" fontId="46" fillId="0" borderId="9" xfId="0" applyNumberFormat="1" applyFont="1" applyBorder="1" applyAlignment="1">
      <alignment horizontal="center" vertical="center"/>
    </xf>
    <xf numFmtId="2" fontId="46" fillId="0" borderId="12" xfId="0" applyNumberFormat="1" applyFont="1" applyBorder="1" applyAlignment="1">
      <alignment horizontal="center" vertical="center"/>
    </xf>
    <xf numFmtId="4" fontId="15" fillId="0" borderId="46" xfId="0" applyNumberFormat="1" applyFont="1" applyBorder="1" applyAlignment="1">
      <alignment horizontal="center" vertical="center" wrapText="1" shrinkToFit="1"/>
    </xf>
    <xf numFmtId="4" fontId="15" fillId="0" borderId="25" xfId="0" applyNumberFormat="1" applyFont="1" applyBorder="1" applyAlignment="1">
      <alignment horizontal="center" vertical="center" wrapText="1" shrinkToFit="1"/>
    </xf>
    <xf numFmtId="0" fontId="46" fillId="0" borderId="52" xfId="0" applyFont="1" applyBorder="1" applyAlignment="1">
      <alignment horizontal="center" vertical="center" wrapText="1"/>
    </xf>
    <xf numFmtId="0" fontId="46" fillId="0" borderId="73" xfId="0" applyFont="1" applyBorder="1" applyAlignment="1">
      <alignment horizontal="center" vertical="center" wrapText="1"/>
    </xf>
    <xf numFmtId="0" fontId="46" fillId="0" borderId="67" xfId="0" applyFont="1" applyBorder="1" applyAlignment="1">
      <alignment horizontal="center" vertical="center" wrapText="1"/>
    </xf>
    <xf numFmtId="0" fontId="46" fillId="26" borderId="53" xfId="0" applyFont="1" applyFill="1" applyBorder="1" applyAlignment="1">
      <alignment horizontal="center" vertical="center" wrapText="1"/>
    </xf>
    <xf numFmtId="0" fontId="46" fillId="26" borderId="31" xfId="0" applyFont="1" applyFill="1" applyBorder="1" applyAlignment="1">
      <alignment horizontal="center" vertical="center" wrapText="1"/>
    </xf>
    <xf numFmtId="0" fontId="46" fillId="26" borderId="68" xfId="0" applyFont="1" applyFill="1" applyBorder="1" applyAlignment="1">
      <alignment horizontal="center" vertical="center" wrapText="1"/>
    </xf>
    <xf numFmtId="2" fontId="46" fillId="0" borderId="34" xfId="0" applyNumberFormat="1" applyFont="1" applyBorder="1" applyAlignment="1">
      <alignment horizontal="center" vertical="center" wrapText="1"/>
    </xf>
    <xf numFmtId="2" fontId="46" fillId="0" borderId="55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2" fontId="43" fillId="0" borderId="4" xfId="0" applyNumberFormat="1" applyFont="1" applyBorder="1" applyAlignment="1">
      <alignment horizontal="center" vertical="center" wrapText="1"/>
    </xf>
    <xf numFmtId="2" fontId="43" fillId="0" borderId="2" xfId="0" applyNumberFormat="1" applyFont="1" applyBorder="1" applyAlignment="1">
      <alignment horizontal="center" vertical="center" wrapText="1"/>
    </xf>
    <xf numFmtId="2" fontId="46" fillId="0" borderId="38" xfId="0" applyNumberFormat="1" applyFont="1" applyBorder="1" applyAlignment="1">
      <alignment horizontal="center" vertical="center" wrapText="1"/>
    </xf>
    <xf numFmtId="0" fontId="43" fillId="26" borderId="3" xfId="0" applyFont="1" applyFill="1" applyBorder="1" applyAlignment="1">
      <alignment horizontal="center" vertical="center" wrapText="1"/>
    </xf>
    <xf numFmtId="0" fontId="43" fillId="26" borderId="4" xfId="0" applyFont="1" applyFill="1" applyBorder="1" applyAlignment="1">
      <alignment horizontal="center" vertical="center" wrapText="1"/>
    </xf>
    <xf numFmtId="0" fontId="43" fillId="26" borderId="2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left" wrapText="1"/>
    </xf>
    <xf numFmtId="0" fontId="45" fillId="26" borderId="9" xfId="91" applyFont="1" applyFill="1" applyBorder="1" applyAlignment="1">
      <alignment horizontal="center" vertical="center"/>
    </xf>
    <xf numFmtId="0" fontId="45" fillId="26" borderId="10" xfId="91" applyFont="1" applyFill="1" applyBorder="1" applyAlignment="1">
      <alignment horizontal="center" vertical="center"/>
    </xf>
    <xf numFmtId="0" fontId="45" fillId="26" borderId="7" xfId="91" applyFont="1" applyFill="1" applyBorder="1" applyAlignment="1">
      <alignment horizontal="center" vertical="center"/>
    </xf>
    <xf numFmtId="0" fontId="44" fillId="26" borderId="0" xfId="0" applyFont="1" applyFill="1" applyAlignment="1">
      <alignment horizontal="left" vertical="center" wrapText="1"/>
    </xf>
    <xf numFmtId="168" fontId="46" fillId="26" borderId="64" xfId="0" applyNumberFormat="1" applyFont="1" applyFill="1" applyBorder="1" applyAlignment="1">
      <alignment horizontal="center" vertical="center" wrapText="1"/>
    </xf>
    <xf numFmtId="168" fontId="46" fillId="26" borderId="71" xfId="0" applyNumberFormat="1" applyFont="1" applyFill="1" applyBorder="1" applyAlignment="1">
      <alignment horizontal="center" vertical="center" wrapText="1"/>
    </xf>
    <xf numFmtId="0" fontId="15" fillId="26" borderId="1" xfId="0" applyFont="1" applyFill="1" applyBorder="1" applyAlignment="1">
      <alignment horizontal="center"/>
    </xf>
    <xf numFmtId="0" fontId="15" fillId="26" borderId="13" xfId="0" applyFont="1" applyFill="1" applyBorder="1" applyAlignment="1">
      <alignment horizontal="center"/>
    </xf>
    <xf numFmtId="2" fontId="15" fillId="26" borderId="17" xfId="0" applyNumberFormat="1" applyFont="1" applyFill="1" applyBorder="1" applyAlignment="1">
      <alignment horizontal="center" vertical="center"/>
    </xf>
    <xf numFmtId="2" fontId="15" fillId="26" borderId="14" xfId="0" applyNumberFormat="1" applyFont="1" applyFill="1" applyBorder="1" applyAlignment="1">
      <alignment horizontal="center" vertical="center"/>
    </xf>
    <xf numFmtId="0" fontId="15" fillId="26" borderId="16" xfId="0" applyFont="1" applyFill="1" applyBorder="1" applyAlignment="1">
      <alignment horizontal="center" vertical="center" wrapText="1"/>
    </xf>
    <xf numFmtId="0" fontId="15" fillId="26" borderId="12" xfId="0" applyFont="1" applyFill="1" applyBorder="1" applyAlignment="1">
      <alignment horizontal="center" vertical="center" wrapText="1"/>
    </xf>
    <xf numFmtId="0" fontId="45" fillId="26" borderId="11" xfId="91" applyFont="1" applyFill="1" applyBorder="1" applyAlignment="1">
      <alignment horizontal="center" vertical="center"/>
    </xf>
    <xf numFmtId="3" fontId="45" fillId="26" borderId="1" xfId="91" applyNumberFormat="1" applyFont="1" applyFill="1" applyBorder="1" applyAlignment="1">
      <alignment horizontal="center" vertical="center"/>
    </xf>
    <xf numFmtId="0" fontId="15" fillId="26" borderId="0" xfId="0" applyFont="1" applyFill="1" applyAlignment="1">
      <alignment horizontal="center"/>
    </xf>
    <xf numFmtId="0" fontId="10" fillId="26" borderId="0" xfId="101" applyFill="1" applyAlignment="1">
      <alignment horizontal="center"/>
    </xf>
  </cellXfs>
  <cellStyles count="193">
    <cellStyle name="20% - Ênfase1" xfId="41"/>
    <cellStyle name="20% - Ênfase2" xfId="42"/>
    <cellStyle name="20% - Ênfase3" xfId="43"/>
    <cellStyle name="20% - Ênfase4" xfId="44"/>
    <cellStyle name="20% - Ênfase5" xfId="45"/>
    <cellStyle name="20% - Ênfase6" xfId="46"/>
    <cellStyle name="20% - Énfasis1 2" xfId="171"/>
    <cellStyle name="20% - Énfasis2 2" xfId="174"/>
    <cellStyle name="20% - Énfasis3 2" xfId="177"/>
    <cellStyle name="20% - Énfasis4 2" xfId="180"/>
    <cellStyle name="20% - Énfasis5 2" xfId="183"/>
    <cellStyle name="20% - Énfasis6 2" xfId="186"/>
    <cellStyle name="40% - Ênfase1" xfId="47"/>
    <cellStyle name="40% - Ênfase2" xfId="48"/>
    <cellStyle name="40% - Ênfase3" xfId="49"/>
    <cellStyle name="40% - Ênfase4" xfId="50"/>
    <cellStyle name="40% - Ênfase5" xfId="51"/>
    <cellStyle name="40% - Ênfase6" xfId="52"/>
    <cellStyle name="40% - Énfasis1 2" xfId="172"/>
    <cellStyle name="40% - Énfasis2 2" xfId="175"/>
    <cellStyle name="40% - Énfasis3 2" xfId="178"/>
    <cellStyle name="40% - Énfasis4 2" xfId="181"/>
    <cellStyle name="40% - Énfasis5 2" xfId="184"/>
    <cellStyle name="40% - Énfasis6 2" xfId="187"/>
    <cellStyle name="60% - Ênfase1" xfId="53"/>
    <cellStyle name="60% - Ênfase2" xfId="54"/>
    <cellStyle name="60% - Ênfase3" xfId="55"/>
    <cellStyle name="60% - Ênfase4" xfId="56"/>
    <cellStyle name="60% - Ênfase5" xfId="57"/>
    <cellStyle name="60% - Ênfase6" xfId="58"/>
    <cellStyle name="60% - Énfasis1 2" xfId="138"/>
    <cellStyle name="60% - Énfasis2 2" xfId="139"/>
    <cellStyle name="60% - Énfasis3 2" xfId="140"/>
    <cellStyle name="60% - Énfasis4 2" xfId="141"/>
    <cellStyle name="60% - Énfasis5 2" xfId="142"/>
    <cellStyle name="60% - Énfasis6 2" xfId="143"/>
    <cellStyle name="ANCLAS,REZONES Y SUS PARTES,DE FUNDICION,DE HIERRO O DE ACERO" xfId="59"/>
    <cellStyle name="Bom" xfId="60"/>
    <cellStyle name="Buena 2" xfId="160"/>
    <cellStyle name="Cálculo 2" xfId="61"/>
    <cellStyle name="Cálculo 3" xfId="164"/>
    <cellStyle name="Celda de comprobación 2" xfId="166"/>
    <cellStyle name="Celda vinculada 2" xfId="165"/>
    <cellStyle name="Célula de Verificação" xfId="62"/>
    <cellStyle name="Célula Vinculada" xfId="63"/>
    <cellStyle name="Encabezado 4 2" xfId="159"/>
    <cellStyle name="Ênfase1" xfId="64"/>
    <cellStyle name="Ênfase2" xfId="65"/>
    <cellStyle name="Ênfase3" xfId="66"/>
    <cellStyle name="Ênfase4" xfId="67"/>
    <cellStyle name="Ênfase5" xfId="68"/>
    <cellStyle name="Ênfase6" xfId="69"/>
    <cellStyle name="Énfasis1 2" xfId="170"/>
    <cellStyle name="Énfasis2 2" xfId="173"/>
    <cellStyle name="Énfasis3 2" xfId="176"/>
    <cellStyle name="Énfasis4 2" xfId="179"/>
    <cellStyle name="Énfasis5 2" xfId="182"/>
    <cellStyle name="Énfasis6 2" xfId="185"/>
    <cellStyle name="Entrada 2" xfId="70"/>
    <cellStyle name="Entrada 3" xfId="162"/>
    <cellStyle name="Euro" xfId="2"/>
    <cellStyle name="Euro 2" xfId="22"/>
    <cellStyle name="Euro 2 2" xfId="94"/>
    <cellStyle name="Euro 3" xfId="86"/>
    <cellStyle name="Euro 4" xfId="112"/>
    <cellStyle name="F2" xfId="23"/>
    <cellStyle name="F2 2" xfId="105"/>
    <cellStyle name="F3" xfId="24"/>
    <cellStyle name="F3 2" xfId="106"/>
    <cellStyle name="F4" xfId="25"/>
    <cellStyle name="F4 2" xfId="107"/>
    <cellStyle name="F5" xfId="26"/>
    <cellStyle name="F5 2" xfId="108"/>
    <cellStyle name="F6" xfId="27"/>
    <cellStyle name="F6 2" xfId="109"/>
    <cellStyle name="F7" xfId="28"/>
    <cellStyle name="F7 2" xfId="110"/>
    <cellStyle name="F8" xfId="29"/>
    <cellStyle name="F8 2" xfId="111"/>
    <cellStyle name="Hipervínculo" xfId="37" builtinId="8"/>
    <cellStyle name="Incorrecto 2" xfId="161"/>
    <cellStyle name="Incorreto" xfId="71"/>
    <cellStyle name="Millares 10" xfId="97"/>
    <cellStyle name="Millares 2" xfId="4"/>
    <cellStyle name="Millares 2 2" xfId="5"/>
    <cellStyle name="Millares 2 2 2" xfId="89"/>
    <cellStyle name="Millares 2 3" xfId="88"/>
    <cellStyle name="Millares 2 4" xfId="115"/>
    <cellStyle name="Millares 3" xfId="6"/>
    <cellStyle name="Millares 3 2" xfId="31"/>
    <cellStyle name="Millares 3 3" xfId="90"/>
    <cellStyle name="Millares 4" xfId="3"/>
    <cellStyle name="Millares 4 2" xfId="87"/>
    <cellStyle name="Millares 5" xfId="20"/>
    <cellStyle name="Millares 6" xfId="36"/>
    <cellStyle name="Millares 7" xfId="98"/>
    <cellStyle name="Millares 8" xfId="99"/>
    <cellStyle name="Millares 9" xfId="100"/>
    <cellStyle name="Moneda [0] 2" xfId="38"/>
    <cellStyle name="Moneda 2" xfId="8"/>
    <cellStyle name="Moneda 2 2" xfId="124"/>
    <cellStyle name="Moneda 3" xfId="7"/>
    <cellStyle name="Moneda 4" xfId="144"/>
    <cellStyle name="Moneda 5" xfId="145"/>
    <cellStyle name="Moneda 6" xfId="146"/>
    <cellStyle name="Neutra" xfId="72"/>
    <cellStyle name="Neutral 2" xfId="147"/>
    <cellStyle name="Normal" xfId="0" builtinId="0"/>
    <cellStyle name="Normal 10" xfId="104"/>
    <cellStyle name="Normal 11" xfId="101"/>
    <cellStyle name="Normal 11 2" xfId="102"/>
    <cellStyle name="Normal 12" xfId="103"/>
    <cellStyle name="Normal 13" xfId="126"/>
    <cellStyle name="Normal 13 2" xfId="128"/>
    <cellStyle name="Normal 14" xfId="127"/>
    <cellStyle name="Normal 14 2" xfId="129"/>
    <cellStyle name="Normal 14 2 2" xfId="135"/>
    <cellStyle name="Normal 14 2 2 2" xfId="190"/>
    <cellStyle name="Normal 14 2 2 3" xfId="156"/>
    <cellStyle name="Normal 14 2 3" xfId="137"/>
    <cellStyle name="Normal 14 2 3 2" xfId="191"/>
    <cellStyle name="Normal 14 2 3 3" xfId="153"/>
    <cellStyle name="Normal 14 2 4" xfId="151"/>
    <cellStyle name="Normal 14 3" xfId="134"/>
    <cellStyle name="Normal 14 3 2" xfId="189"/>
    <cellStyle name="Normal 14 3 3" xfId="155"/>
    <cellStyle name="Normal 14 4" xfId="136"/>
    <cellStyle name="Normal 14 4 2" xfId="192"/>
    <cellStyle name="Normal 14 4 3" xfId="152"/>
    <cellStyle name="Normal 14 5" xfId="150"/>
    <cellStyle name="Normal 15" xfId="131"/>
    <cellStyle name="Normal 16" xfId="130"/>
    <cellStyle name="Normal 16 2" xfId="188"/>
    <cellStyle name="Normal 16 3" xfId="154"/>
    <cellStyle name="Normal 2" xfId="9"/>
    <cellStyle name="Normal 2 2" xfId="10"/>
    <cellStyle name="Normal 2 2 2" xfId="30"/>
    <cellStyle name="Normal 2 2 3" xfId="91"/>
    <cellStyle name="Normal 2 3" xfId="33"/>
    <cellStyle name="Normal 2 3 2" xfId="116"/>
    <cellStyle name="Normal 2 4" xfId="85"/>
    <cellStyle name="Normal 3" xfId="11"/>
    <cellStyle name="Normal 3 2" xfId="12"/>
    <cellStyle name="Normal 3 3" xfId="13"/>
    <cellStyle name="Normal 3 3 2" xfId="92"/>
    <cellStyle name="Normal 3 3 3" xfId="117"/>
    <cellStyle name="Normal 3 4" xfId="32"/>
    <cellStyle name="Normal 3 5" xfId="113"/>
    <cellStyle name="Normal 4" xfId="14"/>
    <cellStyle name="Normal 5" xfId="1"/>
    <cellStyle name="Normal 5 2" xfId="118"/>
    <cellStyle name="Normal 6" xfId="35"/>
    <cellStyle name="Normal 6 2" xfId="84"/>
    <cellStyle name="Normal 6 3" xfId="120"/>
    <cellStyle name="Normal 7" xfId="39"/>
    <cellStyle name="Normal 7 2" xfId="95"/>
    <cellStyle name="Normal 7 3" xfId="121"/>
    <cellStyle name="Normal 8" xfId="73"/>
    <cellStyle name="Normal 9" xfId="40"/>
    <cellStyle name="Normal_05_ANALISIS GASTOS GENERALES y K" xfId="125"/>
    <cellStyle name="Normal_Hoja2" xfId="15"/>
    <cellStyle name="Normal_Hoja2 2" xfId="96"/>
    <cellStyle name="Nota" xfId="74"/>
    <cellStyle name="Notas" xfId="149" builtinId="10" customBuiltin="1"/>
    <cellStyle name="Porcentaje" xfId="34" builtinId="5"/>
    <cellStyle name="Porcentaje 2" xfId="16"/>
    <cellStyle name="Porcentaje 2 2" xfId="122"/>
    <cellStyle name="Porcentaje 3" xfId="75"/>
    <cellStyle name="Porcentaje 4" xfId="132"/>
    <cellStyle name="Porcentual 2" xfId="18"/>
    <cellStyle name="Porcentual 2 2" xfId="21"/>
    <cellStyle name="Porcentual 2 2 2" xfId="119"/>
    <cellStyle name="Porcentual 2 3" xfId="93"/>
    <cellStyle name="Porcentual 2 4" xfId="114"/>
    <cellStyle name="Porcentual 3" xfId="19"/>
    <cellStyle name="Porcentual 4" xfId="17"/>
    <cellStyle name="Saída" xfId="76"/>
    <cellStyle name="Salida 2" xfId="163"/>
    <cellStyle name="Texto de advertencia 2" xfId="167"/>
    <cellStyle name="Texto de Aviso" xfId="77"/>
    <cellStyle name="Texto Explicativo 2" xfId="78"/>
    <cellStyle name="Texto explicativo 3" xfId="168"/>
    <cellStyle name="Título 1" xfId="123"/>
    <cellStyle name="Título 1 2" xfId="133"/>
    <cellStyle name="Título 2 2" xfId="79"/>
    <cellStyle name="Título 2 3" xfId="157"/>
    <cellStyle name="Título 3 2" xfId="80"/>
    <cellStyle name="Título 3 3" xfId="158"/>
    <cellStyle name="Título 4" xfId="81"/>
    <cellStyle name="Título 5" xfId="82"/>
    <cellStyle name="Título 6" xfId="148"/>
    <cellStyle name="Total 2" xfId="83"/>
    <cellStyle name="Total 3" xfId="1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externalLink" Target="externalLinks/externalLink1.xml"/><Relationship Id="rId68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71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externalLink" Target="externalLinks/externalLink3.xml"/><Relationship Id="rId73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externalLink" Target="externalLinks/externalLink2.xml"/><Relationship Id="rId69" Type="http://schemas.openxmlformats.org/officeDocument/2006/relationships/externalLink" Target="externalLinks/externalLink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externalLink" Target="externalLinks/externalLink5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27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11</xdr:row>
      <xdr:rowOff>0</xdr:rowOff>
    </xdr:from>
    <xdr:to>
      <xdr:col>38</xdr:col>
      <xdr:colOff>200106</xdr:colOff>
      <xdr:row>23</xdr:row>
      <xdr:rowOff>74582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6705379" y="1966232"/>
          <a:ext cx="5289177" cy="285507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9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019079" y="3019425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10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600104" y="2581275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419254" y="2447925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9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4047904" y="2524125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09779" y="253365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9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447829" y="3228975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10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28829" y="299085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4000279" y="22479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95504" y="2238375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095279" y="2562225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12</xdr:row>
      <xdr:rowOff>0</xdr:rowOff>
    </xdr:from>
    <xdr:to>
      <xdr:col>38</xdr:col>
      <xdr:colOff>200106</xdr:colOff>
      <xdr:row>24</xdr:row>
      <xdr:rowOff>74583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828704" y="541020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676304" y="2181225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190529" y="276225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29</xdr:col>
      <xdr:colOff>244929</xdr:colOff>
      <xdr:row>7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571529" y="241935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29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724054" y="28194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244929</xdr:colOff>
      <xdr:row>7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447829" y="234315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143029" y="32385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1828579" y="2771775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244929</xdr:colOff>
      <xdr:row>8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095279" y="2809875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6</xdr:row>
      <xdr:rowOff>0</xdr:rowOff>
    </xdr:from>
    <xdr:to>
      <xdr:col>37</xdr:col>
      <xdr:colOff>200106</xdr:colOff>
      <xdr:row>20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AD5FB02D-2E66-4AAF-8E1C-9BC78F8FF3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266729" y="169545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6</xdr:row>
      <xdr:rowOff>0</xdr:rowOff>
    </xdr:from>
    <xdr:to>
      <xdr:col>37</xdr:col>
      <xdr:colOff>200106</xdr:colOff>
      <xdr:row>20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E346DFE5-4ED5-4DE2-8D84-7FC7357A0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266729" y="169545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11</xdr:row>
      <xdr:rowOff>0</xdr:rowOff>
    </xdr:from>
    <xdr:to>
      <xdr:col>38</xdr:col>
      <xdr:colOff>200106</xdr:colOff>
      <xdr:row>25</xdr:row>
      <xdr:rowOff>116916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828704" y="541020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7</xdr:row>
      <xdr:rowOff>0</xdr:rowOff>
    </xdr:from>
    <xdr:to>
      <xdr:col>37</xdr:col>
      <xdr:colOff>200106</xdr:colOff>
      <xdr:row>21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AAC2E668-D6ED-4DCD-A3D8-EB003F4AF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266729" y="1704975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7</xdr:row>
      <xdr:rowOff>0</xdr:rowOff>
    </xdr:from>
    <xdr:to>
      <xdr:col>37</xdr:col>
      <xdr:colOff>200106</xdr:colOff>
      <xdr:row>21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6A6E2DCA-8762-4EA3-A557-B68F347FA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266729" y="171450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244929</xdr:colOff>
      <xdr:row>7</xdr:row>
      <xdr:rowOff>0</xdr:rowOff>
    </xdr:from>
    <xdr:to>
      <xdr:col>36</xdr:col>
      <xdr:colOff>200106</xdr:colOff>
      <xdr:row>21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14184901-2984-4518-AF09-A571144A4C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428654" y="1704975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11</xdr:row>
      <xdr:rowOff>0</xdr:rowOff>
    </xdr:from>
    <xdr:to>
      <xdr:col>37</xdr:col>
      <xdr:colOff>200106</xdr:colOff>
      <xdr:row>25</xdr:row>
      <xdr:rowOff>116916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828704" y="541020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13</xdr:row>
      <xdr:rowOff>0</xdr:rowOff>
    </xdr:from>
    <xdr:to>
      <xdr:col>37</xdr:col>
      <xdr:colOff>200106</xdr:colOff>
      <xdr:row>27</xdr:row>
      <xdr:rowOff>116916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066704" y="541020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8</xdr:row>
      <xdr:rowOff>0</xdr:rowOff>
    </xdr:from>
    <xdr:to>
      <xdr:col>37</xdr:col>
      <xdr:colOff>200106</xdr:colOff>
      <xdr:row>22</xdr:row>
      <xdr:rowOff>116916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714404" y="382905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7</xdr:row>
      <xdr:rowOff>0</xdr:rowOff>
    </xdr:from>
    <xdr:to>
      <xdr:col>37</xdr:col>
      <xdr:colOff>200106</xdr:colOff>
      <xdr:row>21</xdr:row>
      <xdr:rowOff>116916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714404" y="382905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11</xdr:row>
      <xdr:rowOff>0</xdr:rowOff>
    </xdr:from>
    <xdr:ext cx="5974977" cy="287916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66929" y="4191000"/>
          <a:ext cx="59749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2</xdr:row>
      <xdr:rowOff>0</xdr:rowOff>
    </xdr:from>
    <xdr:ext cx="5289177" cy="2847416"/>
    <xdr:pic>
      <xdr:nvPicPr>
        <xdr:cNvPr id="2" name="Picture 6">
          <a:extLst>
            <a:ext uri="{FF2B5EF4-FFF2-40B4-BE49-F238E27FC236}">
              <a16:creationId xmlns:a16="http://schemas.microsoft.com/office/drawing/2014/main" xmlns="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409604" y="419100"/>
          <a:ext cx="5289177" cy="28474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SUEP%20Corrientes\Defensa%20Goya\08_Procesamiento%20B2\Costos\Anexo%206%20Analisis%20de%20precios%20y%20presup\Analisis%20de%20precios%20y%20presupuestos%20alternativ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Users\dibujante\AppData\Roaming\Microsoft\Excel\Antecedente\Analisis%20de%20precios%20GOYA_SUEP_%20Noviemb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Documents%20and%20Settings\dibujante\Mis%20documentos\Dieg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SUEP%20Corrientes\Defensa%20Goya\09_Finales%20B\Anexo%206%20Analisis%20de%20precios%20y%20presup\Auxiliares\Presup%20y%20Analisis%20de%20precios%20Laval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Users\dibujante\AppData\Roaming\Microsoft\Excel\Antecedente\Rehab%20RP4%20-%20Laboulaye%20-%20La%20carlota%20-%20Interno%20(obrador%20La%20Carlota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DNV\Puente%20Parana-Santa%20Fe\08%20Procesam%20E\Acceso%20Sur%20a%20Parana\Precios\Analisis%20de%20precios%20-Acceso%20sur_LUCA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CyP_Flexible%20Villa%20Elisa_Alt%202-dupl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Resumen de presupuesto"/>
      <sheetName val="Resumen"/>
      <sheetName val="Resumen Completo"/>
      <sheetName val="Resumen Sec Central"/>
      <sheetName val="Variantes Pro - Inc"/>
      <sheetName val="Res. Proy. Hidro"/>
      <sheetName val="Proy. Hidro.s.Mih"/>
      <sheetName val="Alt. Hidro."/>
      <sheetName val="Alt. Hidro. O.A."/>
      <sheetName val="Alt. Mihura"/>
      <sheetName val="Alt. Mihura O.A."/>
      <sheetName val="INT SUR"/>
      <sheetName val="INT CENTRAL SUR"/>
      <sheetName val="INT CENTRAL NORTE"/>
      <sheetName val="INT NORTE"/>
      <sheetName val="AVA SUR"/>
      <sheetName val="AVA CENTRAL SUR"/>
      <sheetName val="AVA CENTRAL NORTE"/>
      <sheetName val="AVA NORTE"/>
      <sheetName val="Def Nor V13"/>
      <sheetName val="Def Nor V14"/>
      <sheetName val="Def Or Rec"/>
      <sheetName val="Def Or NJ"/>
      <sheetName val="Def Sur V13"/>
      <sheetName val="Def Sur V14"/>
      <sheetName val="Coef. Resumen"/>
      <sheetName val="Costo combustible"/>
      <sheetName val="Mano de Obra"/>
      <sheetName val="Materiales"/>
      <sheetName val="Equipos"/>
      <sheetName val="Listado Items"/>
      <sheetName val="1"/>
      <sheetName val="2"/>
      <sheetName val="3-a"/>
      <sheetName val="3-b"/>
      <sheetName val="4"/>
      <sheetName val="5"/>
      <sheetName val="6"/>
      <sheetName val="7"/>
      <sheetName val="8"/>
      <sheetName val="8."/>
      <sheetName val="9"/>
      <sheetName val="10"/>
      <sheetName val="11"/>
      <sheetName val="12"/>
      <sheetName val="13"/>
      <sheetName val="13.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-a"/>
      <sheetName val="30-b"/>
      <sheetName val="31-a"/>
      <sheetName val="31-b"/>
      <sheetName val="32"/>
      <sheetName val="33"/>
      <sheetName val="34"/>
      <sheetName val="35"/>
      <sheetName val="35."/>
      <sheetName val="Pretiles"/>
      <sheetName val="AUX Ejecución Hormigón"/>
      <sheetName val="AUX Provisión de suelo"/>
      <sheetName val="AUX Dosaje Hormigón"/>
      <sheetName val="Aux ADN 420"/>
      <sheetName val="Aux Acero Pretensado"/>
      <sheetName val="Aux Transporte VP"/>
      <sheetName val="Aux Anclajes de acero"/>
      <sheetName val="Aux Exavación Pilotes"/>
      <sheetName val="AUX Agua Hº"/>
      <sheetName val="Aux Drenes"/>
      <sheetName val="Aux Muro Colado"/>
      <sheetName val="Aux Exavación Pantalla"/>
      <sheetName val="Aux Nucleo Cohesivo"/>
      <sheetName val="Aux Suelo C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FSC"/>
      <sheetName val="FR SUR"/>
      <sheetName val="INT CENTRAL SUR"/>
      <sheetName val="INT CENTRAL NORTE"/>
      <sheetName val="AVA CENTRAL SUR"/>
      <sheetName val="AVA CENTRAL NORTE"/>
      <sheetName val="FR NORTE"/>
      <sheetName val="Resumen Presup."/>
      <sheetName val="Gráficos rubros total"/>
      <sheetName val="Gráficos rubros Defensas"/>
      <sheetName val="Presupuesto Total"/>
      <sheetName val="Presup Def. Frontal Sur"/>
      <sheetName val="Presup Def. Frontal Central"/>
      <sheetName val="Presup Def. Frontal Norte"/>
      <sheetName val="Presup Def. Norte"/>
      <sheetName val="Presup Def. Oriental"/>
      <sheetName val="Presup Def. Sur"/>
      <sheetName val="Listado Items"/>
      <sheetName val="Coef. Resumen"/>
      <sheetName val="Costo combustible"/>
      <sheetName val="Mano de Obra"/>
      <sheetName val="Materiales"/>
      <sheetName val="Equipos"/>
      <sheetName val="I-1"/>
      <sheetName val="I-2"/>
      <sheetName val="I-3"/>
      <sheetName val="I-4"/>
      <sheetName val="I-5"/>
      <sheetName val="I-6"/>
      <sheetName val="I-7"/>
      <sheetName val="I-8"/>
      <sheetName val="II-1"/>
      <sheetName val="II-2"/>
      <sheetName val="II-3"/>
      <sheetName val="II-4"/>
      <sheetName val="II-5"/>
      <sheetName val="II-6"/>
      <sheetName val="II-7"/>
      <sheetName val="II-8"/>
      <sheetName val="III-1"/>
      <sheetName val="III-2"/>
      <sheetName val="III-3"/>
      <sheetName val="III-4"/>
      <sheetName val="III-5"/>
      <sheetName val="III-6"/>
      <sheetName val="III-7"/>
      <sheetName val="III-8"/>
      <sheetName val="III-9"/>
      <sheetName val="III-10"/>
      <sheetName val="III-11"/>
      <sheetName val="III-12"/>
      <sheetName val="III-13"/>
      <sheetName val="III-14"/>
      <sheetName val="IV-1"/>
      <sheetName val="IV-2"/>
      <sheetName val="IV-3"/>
      <sheetName val="IV-4"/>
      <sheetName val="IV-5"/>
      <sheetName val="IV-6"/>
      <sheetName val="IV-7"/>
      <sheetName val="IV-8"/>
      <sheetName val="IV-9"/>
      <sheetName val="IV-10"/>
      <sheetName val="IV-11"/>
      <sheetName val="IV-12"/>
      <sheetName val="IV-13"/>
      <sheetName val="IV-14"/>
      <sheetName val="IV-15"/>
      <sheetName val="V-1"/>
      <sheetName val="V-2"/>
      <sheetName val="V-3"/>
      <sheetName val="V-4"/>
      <sheetName val="V-5"/>
      <sheetName val="V-6"/>
      <sheetName val="VI-1"/>
      <sheetName val="VI-2"/>
      <sheetName val="VI-4"/>
      <sheetName val="VI-6"/>
      <sheetName val="VI-7"/>
      <sheetName val="VII-1"/>
      <sheetName val="VII-2"/>
      <sheetName val="VII-3"/>
      <sheetName val="VII-4"/>
      <sheetName val="VII-5"/>
      <sheetName val="VII-6"/>
      <sheetName val="VII-7"/>
      <sheetName val="VII-8"/>
      <sheetName val="VII-9"/>
      <sheetName val="VII-10"/>
      <sheetName val="VII-11"/>
      <sheetName val="VII-12"/>
      <sheetName val="VII-13"/>
      <sheetName val="VIII-1"/>
      <sheetName val="VIII-2"/>
      <sheetName val="VIII-3"/>
      <sheetName val="IX-1"/>
      <sheetName val="IX-2"/>
      <sheetName val="IX-3"/>
      <sheetName val="IX-5"/>
      <sheetName val="IX-6"/>
      <sheetName val="IX-7"/>
      <sheetName val="IX-8"/>
      <sheetName val="IX-9"/>
      <sheetName val="X-2"/>
      <sheetName val="XI-1"/>
      <sheetName val="12"/>
      <sheetName val="23"/>
      <sheetName val="27"/>
      <sheetName val="a"/>
      <sheetName val="b"/>
      <sheetName val="c"/>
      <sheetName val="Aux Materiales"/>
      <sheetName val="AUX Ejecución Hormigón"/>
      <sheetName val="AUX Provisión de suelo"/>
      <sheetName val="I-9"/>
      <sheetName val="AUX Dosaje Hormigón"/>
      <sheetName val="Aux ADN 420"/>
      <sheetName val="Aux Acero Pretensado"/>
      <sheetName val="Aux Exavación Pilotes"/>
      <sheetName val="AUX Agua Hº"/>
      <sheetName val="Aux Pantalla Movil"/>
      <sheetName val="Aux Pavimentación"/>
      <sheetName val="Aux Inst Cable"/>
      <sheetName val="Aux Puesta a Tierra"/>
      <sheetName val="Aux Acero Inoxidable"/>
      <sheetName val="Aux mortero de cemento"/>
      <sheetName val="Auxiliar hormigón de 2° etapa"/>
      <sheetName val="Hoja5"/>
      <sheetName val="Base c cto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5">
          <cell r="B5" t="str">
            <v>Accesorios</v>
          </cell>
        </row>
        <row r="6">
          <cell r="B6" t="str">
            <v>Acero ADN 420 Colocado</v>
          </cell>
        </row>
        <row r="7">
          <cell r="B7" t="str">
            <v>Acero Tipo ADN-420</v>
          </cell>
        </row>
        <row r="8">
          <cell r="B8" t="str">
            <v>Aceros para pretensado</v>
          </cell>
        </row>
        <row r="9">
          <cell r="B9" t="str">
            <v>Acometida a Tablero de Iluminación</v>
          </cell>
        </row>
        <row r="10">
          <cell r="B10" t="str">
            <v>Aditivo - Incorporador de aire</v>
          </cell>
        </row>
        <row r="11">
          <cell r="B11" t="str">
            <v>Aditivos</v>
          </cell>
        </row>
        <row r="12">
          <cell r="B12" t="str">
            <v>Agrotileno</v>
          </cell>
        </row>
        <row r="13">
          <cell r="B13" t="str">
            <v>Agua</v>
          </cell>
        </row>
        <row r="14">
          <cell r="B14" t="str">
            <v>Alambre de púas nº 16 (dist e/púas 101mm; 1000m)</v>
          </cell>
        </row>
        <row r="15">
          <cell r="B15" t="str">
            <v>Alambre galv. p/costura</v>
          </cell>
        </row>
        <row r="16">
          <cell r="B16" t="str">
            <v>Alambre galvanizado nº 11 (de atar) (Rollo-25kg)</v>
          </cell>
        </row>
        <row r="17">
          <cell r="B17" t="str">
            <v>Alambre liso 16-14 (1000m-45kg; 0,005r/m)</v>
          </cell>
        </row>
        <row r="18">
          <cell r="B18" t="str">
            <v>Alas terminales comunes</v>
          </cell>
        </row>
        <row r="19">
          <cell r="B19" t="str">
            <v>Arena Natural</v>
          </cell>
        </row>
        <row r="20">
          <cell r="B20" t="str">
            <v>Artefacto tipo STRAND A3E CO, o similar, c/SON-T 400 W Plus</v>
          </cell>
        </row>
        <row r="21">
          <cell r="B21" t="str">
            <v>Artefacto tipo STRAND RC 800, o similar, c/SON-T 250 W Plus</v>
          </cell>
        </row>
        <row r="22">
          <cell r="B22" t="str">
            <v>Artefacto tipo STRAND RC 800, o similar, c/SON-T 400 W Plus</v>
          </cell>
        </row>
        <row r="23">
          <cell r="B23" t="str">
            <v>Asfalto Diluído EM-1</v>
          </cell>
        </row>
        <row r="24">
          <cell r="B24" t="str">
            <v>Bandas de advertencia</v>
          </cell>
        </row>
        <row r="25">
          <cell r="B25" t="str">
            <v>Baranda metálica cincada p/defensa</v>
          </cell>
        </row>
        <row r="26">
          <cell r="B26" t="str">
            <v>Barra lisa Ø 16 mm2</v>
          </cell>
        </row>
        <row r="27">
          <cell r="B27" t="str">
            <v>Bentonita</v>
          </cell>
        </row>
        <row r="28">
          <cell r="B28" t="str">
            <v>Borneras</v>
          </cell>
        </row>
        <row r="29">
          <cell r="B29" t="str">
            <v>Cableado interno de Tablero de Iluminación</v>
          </cell>
        </row>
        <row r="30">
          <cell r="B30" t="str">
            <v>Cal hidratada</v>
          </cell>
        </row>
        <row r="31">
          <cell r="B31" t="str">
            <v>Cal útil vial</v>
          </cell>
        </row>
        <row r="32">
          <cell r="B32" t="str">
            <v>Cámaras de inspección premoldeadas c/ tapa 60x60x60</v>
          </cell>
        </row>
        <row r="33">
          <cell r="B33" t="str">
            <v>Caño (D: 3"; esp.= 5,20 mm; L=1m)</v>
          </cell>
        </row>
        <row r="34">
          <cell r="B34" t="str">
            <v>Caño (D: 2"; esp.= 3,20 mm; L=1 m)</v>
          </cell>
        </row>
        <row r="35">
          <cell r="B35" t="str">
            <v>Planchuela 1/2"</v>
          </cell>
        </row>
        <row r="36">
          <cell r="B36" t="str">
            <v>Cemento ARS</v>
          </cell>
        </row>
        <row r="37">
          <cell r="B37" t="str">
            <v>Cemento asfáltico AM-3</v>
          </cell>
        </row>
        <row r="38">
          <cell r="B38" t="str">
            <v>Cemento Asfáltico CA-30</v>
          </cell>
        </row>
        <row r="39">
          <cell r="B39" t="str">
            <v>Cemento Portland</v>
          </cell>
        </row>
        <row r="40">
          <cell r="B40" t="str">
            <v>Chapa galvanizada Nº 14</v>
          </cell>
        </row>
        <row r="41">
          <cell r="B41" t="str">
            <v>Clavos y Alambre</v>
          </cell>
        </row>
        <row r="42">
          <cell r="B42" t="str">
            <v>Conductor 1x16 mm2 bicolor</v>
          </cell>
        </row>
        <row r="43">
          <cell r="B43" t="str">
            <v>Conductor subterráneo 2 x 6 mm2</v>
          </cell>
        </row>
        <row r="44">
          <cell r="B44" t="str">
            <v>Conductor subterráneo 3 x 6 mm2</v>
          </cell>
        </row>
        <row r="45">
          <cell r="B45" t="str">
            <v>Conductor subterráneo 4 x 6 mm2</v>
          </cell>
        </row>
        <row r="46">
          <cell r="B46" t="str">
            <v>Conductor subterráneo 3 x 25/16 mm2</v>
          </cell>
        </row>
        <row r="47">
          <cell r="B47" t="str">
            <v>Conductor subterráneo 3 x 150/70 mm2</v>
          </cell>
        </row>
        <row r="48">
          <cell r="B48" t="str">
            <v>Conductor subterráneo 3 x 185/95 mm2</v>
          </cell>
        </row>
        <row r="49">
          <cell r="B49" t="str">
            <v>Conductor subterráneo 3 x 35/16 mm2</v>
          </cell>
        </row>
        <row r="50">
          <cell r="B50" t="str">
            <v>Conductor subterráneo 3 x 50/25 mm2</v>
          </cell>
        </row>
        <row r="51">
          <cell r="B51" t="str">
            <v>Conductor subterráneo 3 x 70/35 mm2</v>
          </cell>
        </row>
        <row r="52">
          <cell r="B52" t="str">
            <v>Conductor subterráneo 3 x 95/50 mm2</v>
          </cell>
        </row>
        <row r="53">
          <cell r="B53" t="str">
            <v>Conductor subterráneo 4x10 mm2</v>
          </cell>
        </row>
        <row r="54">
          <cell r="B54" t="str">
            <v>Conductor subterráneo 4x16 mm2</v>
          </cell>
        </row>
        <row r="55">
          <cell r="B55" t="str">
            <v>Contactor LC1-D25 (25A) 11kW 380/400V Bobina 220V</v>
          </cell>
        </row>
        <row r="56">
          <cell r="B56" t="str">
            <v>Emulsión Asfáltica CI</v>
          </cell>
        </row>
        <row r="57">
          <cell r="B57" t="str">
            <v>Emulsión Asfáltica CR-1</v>
          </cell>
        </row>
        <row r="58">
          <cell r="B58" t="str">
            <v>Emulsión Asfáltica CRR</v>
          </cell>
        </row>
        <row r="59">
          <cell r="B59" t="str">
            <v>Fuel Oil</v>
          </cell>
        </row>
        <row r="60">
          <cell r="B60" t="str">
            <v>Gabinete de 800x585x300 mm</v>
          </cell>
        </row>
        <row r="61">
          <cell r="B61" t="str">
            <v>Gabinete de 850x785x320 mm</v>
          </cell>
        </row>
        <row r="62">
          <cell r="B62" t="str">
            <v>Gas Oil</v>
          </cell>
        </row>
        <row r="63">
          <cell r="B63" t="str">
            <v>Geotubos</v>
          </cell>
        </row>
        <row r="64">
          <cell r="B64" t="str">
            <v>Geotextil no tejido</v>
          </cell>
        </row>
        <row r="65">
          <cell r="B65" t="str">
            <v>Geotextil tejido</v>
          </cell>
        </row>
        <row r="66">
          <cell r="B66" t="str">
            <v>Grava</v>
          </cell>
        </row>
        <row r="67">
          <cell r="B67" t="str">
            <v>Hormigón H30</v>
          </cell>
        </row>
        <row r="68">
          <cell r="B68" t="str">
            <v>Hormigón H21</v>
          </cell>
        </row>
        <row r="69">
          <cell r="B69" t="str">
            <v>Hormigón H17</v>
          </cell>
        </row>
        <row r="70">
          <cell r="B70" t="str">
            <v>Hormigón H13</v>
          </cell>
        </row>
        <row r="71">
          <cell r="B71" t="str">
            <v>Hormigón H8</v>
          </cell>
        </row>
        <row r="72">
          <cell r="B72" t="str">
            <v>Hormigón H4</v>
          </cell>
        </row>
        <row r="73">
          <cell r="B73" t="str">
            <v>Interruptor automático termomagnético C60N-2x16 A</v>
          </cell>
        </row>
        <row r="74">
          <cell r="B74" t="str">
            <v>Interruptor automático termomagnético C60N-4x25 A</v>
          </cell>
        </row>
        <row r="75">
          <cell r="B75" t="str">
            <v>Interruptor automático termomagnético C60N-4x32 A</v>
          </cell>
        </row>
        <row r="76">
          <cell r="B76" t="str">
            <v>Interruptor Crepuscular IC200</v>
          </cell>
        </row>
        <row r="77">
          <cell r="B77" t="str">
            <v>Interruptor Diferencial clase AC 4x25A-300mA</v>
          </cell>
        </row>
        <row r="78">
          <cell r="B78" t="str">
            <v>Interruptor General NR160F-TMD80 4P3D (64-80A) 25KA</v>
          </cell>
        </row>
        <row r="79">
          <cell r="B79" t="str">
            <v>Jabalina( h=1.50m) y elementos de fijación</v>
          </cell>
        </row>
        <row r="80">
          <cell r="B80" t="str">
            <v>Ladrillos Comunes</v>
          </cell>
        </row>
        <row r="81">
          <cell r="B81" t="str">
            <v>Madera para encofrados</v>
          </cell>
        </row>
        <row r="82">
          <cell r="B82" t="str">
            <v>Malla soldada 0,15x0,15 Ø4,2mm</v>
          </cell>
        </row>
        <row r="83">
          <cell r="B83" t="str">
            <v>Malla soldada 0,15x0,15 Ø6mm</v>
          </cell>
        </row>
        <row r="84">
          <cell r="B84" t="str">
            <v>Material termoplástico p/ señalam.</v>
          </cell>
        </row>
        <row r="85">
          <cell r="B85" t="str">
            <v>Medidor Trifasico</v>
          </cell>
        </row>
        <row r="86">
          <cell r="B86" t="str">
            <v>Medios postes reforzados (quebracho, l= 2,20 m)</v>
          </cell>
        </row>
        <row r="87">
          <cell r="B87" t="str">
            <v>Microesferas de vidrio p/ señalam.</v>
          </cell>
        </row>
        <row r="88">
          <cell r="B88" t="str">
            <v>Neopreno 200 x 400 x 62mm</v>
          </cell>
        </row>
        <row r="89">
          <cell r="B89" t="str">
            <v>Palmera Pindó</v>
          </cell>
        </row>
        <row r="90">
          <cell r="B90" t="str">
            <v>Perfil "U" 6,30x30x50</v>
          </cell>
        </row>
        <row r="91">
          <cell r="B91" t="str">
            <v>Piedra Partida 0-6</v>
          </cell>
        </row>
        <row r="92">
          <cell r="B92" t="str">
            <v>Piedra Partida 19-32</v>
          </cell>
        </row>
        <row r="93">
          <cell r="B93" t="str">
            <v>Piedra Partida 6-12</v>
          </cell>
        </row>
        <row r="94">
          <cell r="B94" t="str">
            <v>Piedra Partida 6-19</v>
          </cell>
        </row>
        <row r="95">
          <cell r="B95" t="str">
            <v>Piedra Partida 80-150</v>
          </cell>
        </row>
        <row r="96">
          <cell r="B96" t="str">
            <v>Piedra Partida 100-300</v>
          </cell>
        </row>
        <row r="97">
          <cell r="B97" t="str">
            <v>Pintura esmalte sintético</v>
          </cell>
        </row>
        <row r="98">
          <cell r="B98" t="str">
            <v>Planchuela 12,7x38 mm</v>
          </cell>
        </row>
        <row r="99">
          <cell r="B99" t="str">
            <v>Poste corto Quebracho (3" X 3" X 2,00 m)</v>
          </cell>
        </row>
        <row r="100">
          <cell r="B100" t="str">
            <v>Poste largo Quebracho (3" X 3" X 3,50 m)</v>
          </cell>
        </row>
        <row r="101">
          <cell r="B101" t="str">
            <v>Postes para defensa pesados</v>
          </cell>
        </row>
        <row r="102">
          <cell r="B102" t="str">
            <v>Postes (quebracho, labrados, l= 2,40 m)</v>
          </cell>
        </row>
        <row r="103">
          <cell r="B103" t="str">
            <v>Riel DIN para interruptores y artefactos</v>
          </cell>
        </row>
        <row r="104">
          <cell r="B104" t="str">
            <v>Seccionador Fusible bajo carga NH T000 100 A</v>
          </cell>
        </row>
        <row r="105">
          <cell r="B105" t="str">
            <v>Subestación transformadora aérea 16 kVA</v>
          </cell>
        </row>
        <row r="106">
          <cell r="B106" t="str">
            <v>Subestación transformadora aérea 25 kVA</v>
          </cell>
        </row>
        <row r="107">
          <cell r="B107" t="str">
            <v>Subestación transformadora aérea 40 kVA</v>
          </cell>
        </row>
        <row r="108">
          <cell r="B108" t="str">
            <v>Subestación transformadora aérea 50 kVA</v>
          </cell>
        </row>
        <row r="109">
          <cell r="B109" t="str">
            <v>Subestación transformadora aérea 63 kVA</v>
          </cell>
        </row>
        <row r="110">
          <cell r="B110" t="str">
            <v>Suelo vegetal</v>
          </cell>
        </row>
        <row r="111">
          <cell r="B111" t="str">
            <v>Torniquetes cajón o de aire nº 8  reforzado</v>
          </cell>
        </row>
        <row r="112">
          <cell r="B112" t="str">
            <v>Torniquetes dobles de postes nº 1</v>
          </cell>
        </row>
        <row r="113">
          <cell r="B113" t="str">
            <v>Tranquera (Hoja:1,30mx4,00m)</v>
          </cell>
        </row>
        <row r="114">
          <cell r="B114" t="str">
            <v>Tubo 120x80x6,4 mm</v>
          </cell>
        </row>
        <row r="115">
          <cell r="B115" t="str">
            <v>Varillas (1 1/2"  x  2"  x  1,20 m)</v>
          </cell>
        </row>
        <row r="116">
          <cell r="B116" t="str">
            <v>Varillones (1 1/2"  x  2"  x  1,40 m)</v>
          </cell>
        </row>
        <row r="117">
          <cell r="B117" t="str">
            <v>Suelo de yacimiento</v>
          </cell>
        </row>
        <row r="118">
          <cell r="B118" t="str">
            <v>Fondo antióxido sintético</v>
          </cell>
        </row>
        <row r="119">
          <cell r="B119" t="str">
            <v>Esmalte sintético</v>
          </cell>
        </row>
        <row r="120">
          <cell r="B120" t="str">
            <v>Cesto de chapa</v>
          </cell>
        </row>
        <row r="121">
          <cell r="B121" t="str">
            <v>Columna de iluminación 9 m colocada con artefacto</v>
          </cell>
        </row>
        <row r="122">
          <cell r="B122" t="str">
            <v>Columna de iluminación 5 m colocada con artefacto</v>
          </cell>
        </row>
        <row r="123">
          <cell r="B123" t="str">
            <v>Columna de iluminación 13 m colocada con artefacto</v>
          </cell>
        </row>
        <row r="124">
          <cell r="B124" t="str">
            <v>Sauce ceibo</v>
          </cell>
        </row>
        <row r="125">
          <cell r="B125" t="str">
            <v>Arbusto</v>
          </cell>
        </row>
        <row r="126">
          <cell r="B126" t="str">
            <v>Semillas</v>
          </cell>
        </row>
        <row r="127">
          <cell r="B127" t="str">
            <v>Abono y fertilizantes</v>
          </cell>
        </row>
        <row r="128">
          <cell r="B128" t="str">
            <v>Suelo seleccionado (ver análisis auxiliar)</v>
          </cell>
        </row>
        <row r="129">
          <cell r="B129" t="str">
            <v>Caños PEAD ø 1,60m</v>
          </cell>
        </row>
        <row r="130">
          <cell r="B130" t="str">
            <v>Acero inoxidable (chapa 1mx2mx1mm - 16kg x chapa)</v>
          </cell>
        </row>
        <row r="131">
          <cell r="B131" t="str">
            <v>Gaviones Caja malla hexagonal</v>
          </cell>
        </row>
        <row r="132">
          <cell r="B132" t="str">
            <v>Colchoneta malla hexagonal e=0,23m</v>
          </cell>
        </row>
        <row r="133">
          <cell r="B133" t="str">
            <v>Caños PEAD ø 0,60m</v>
          </cell>
        </row>
        <row r="134">
          <cell r="B134" t="str">
            <v>Caños PEAD ø 0,75m</v>
          </cell>
        </row>
        <row r="135">
          <cell r="B135" t="str">
            <v>Juntas PVC Tipo Waterstop</v>
          </cell>
        </row>
        <row r="136">
          <cell r="B136" t="str">
            <v>Bloques de Hº (protección ; e=12cm)</v>
          </cell>
        </row>
        <row r="137">
          <cell r="B137" t="str">
            <v>Membrana de PVC de 700 micrones</v>
          </cell>
        </row>
        <row r="138">
          <cell r="B138" t="str">
            <v>Acero laminado para perfiles</v>
          </cell>
        </row>
        <row r="139">
          <cell r="B139" t="str">
            <v>Pintura termoplástica reflectante</v>
          </cell>
        </row>
        <row r="140">
          <cell r="B140" t="str">
            <v>Material imprimador</v>
          </cell>
        </row>
        <row r="141">
          <cell r="B141" t="str">
            <v>Lámina reflectiva autoadhesiva</v>
          </cell>
        </row>
        <row r="142">
          <cell r="B142" t="str">
            <v>Ferrite rojo</v>
          </cell>
        </row>
      </sheetData>
      <sheetData sheetId="22">
        <row r="8">
          <cell r="B8" t="str">
            <v>Camión volcador 8 tn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Resumen de presupuesto"/>
      <sheetName val="Resumen"/>
      <sheetName val="Resumen Completo"/>
      <sheetName val="Resumen Sec Central"/>
      <sheetName val="Variantes Pro - Inc"/>
      <sheetName val="Res. Proy. Hidro"/>
      <sheetName val="Proy. Hidro.s.Mih"/>
      <sheetName val="Alt. Hidro."/>
      <sheetName val="Alt. Hidro. O.A."/>
      <sheetName val="Alt. Mihura"/>
      <sheetName val="Alt. Mihura O.A."/>
      <sheetName val="INT SUR"/>
      <sheetName val="INT CENTRAL SUR"/>
      <sheetName val="INT CENTRAL NORTE"/>
      <sheetName val="INT NORTE"/>
      <sheetName val="AVA SUR"/>
      <sheetName val="AVA CENTRAL SUR"/>
      <sheetName val="AVA CENTRAL NORTE"/>
      <sheetName val="AVA NORTE"/>
      <sheetName val="Def Nor V13"/>
      <sheetName val="Def Nor V14"/>
      <sheetName val="Def Or Rec"/>
      <sheetName val="Def Or NJ"/>
      <sheetName val="Def Sur V13"/>
      <sheetName val="Def Sur V14"/>
      <sheetName val="Coef. Resumen"/>
      <sheetName val="Costo combustible"/>
      <sheetName val="Mano de Obra"/>
      <sheetName val="Materiales"/>
      <sheetName val="Equipos"/>
      <sheetName val="Listado Items"/>
      <sheetName val="1"/>
      <sheetName val="2"/>
      <sheetName val="3-a"/>
      <sheetName val="3-b"/>
      <sheetName val="4"/>
      <sheetName val="5"/>
      <sheetName val="6"/>
      <sheetName val="7"/>
      <sheetName val="8"/>
      <sheetName val="8."/>
      <sheetName val="9"/>
      <sheetName val="10"/>
      <sheetName val="11"/>
      <sheetName val="12"/>
      <sheetName val="13"/>
      <sheetName val="13.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-a"/>
      <sheetName val="30-b"/>
      <sheetName val="31-a"/>
      <sheetName val="31-b"/>
      <sheetName val="32"/>
      <sheetName val="33"/>
      <sheetName val="34"/>
      <sheetName val="35"/>
      <sheetName val="35."/>
      <sheetName val="Pretiles"/>
      <sheetName val="AUX Ejecución Hormigón"/>
      <sheetName val="AUX Provisión de suelo"/>
      <sheetName val="AUX Dosaje Hormigón"/>
      <sheetName val="Aux ADN 420"/>
      <sheetName val="Aux Acero Pretensado"/>
      <sheetName val="Aux Transporte VP"/>
      <sheetName val="Aux Anclajes de acero"/>
      <sheetName val="Aux Exavación Pilotes"/>
      <sheetName val="AUX Agua Hº"/>
      <sheetName val="Aux Drenes"/>
      <sheetName val="Aux Muro Colado"/>
      <sheetName val="Aux Exavación Pantalla"/>
      <sheetName val="Aux Nucleo Cohesivo"/>
      <sheetName val="Aux Suelo Ca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/>
      <sheetData sheetId="28"/>
      <sheetData sheetId="29">
        <row r="8">
          <cell r="B8" t="str">
            <v>Accesorios</v>
          </cell>
        </row>
      </sheetData>
      <sheetData sheetId="30">
        <row r="10">
          <cell r="B10" t="str">
            <v>Aplanadora de 7 a 10 tn</v>
          </cell>
        </row>
        <row r="11">
          <cell r="B11" t="str">
            <v>Balanza de 20 tn</v>
          </cell>
        </row>
        <row r="12">
          <cell r="B12" t="str">
            <v>Barcaza 800 ton</v>
          </cell>
        </row>
        <row r="13">
          <cell r="B13" t="str">
            <v>Barredora sopladora mecánica</v>
          </cell>
        </row>
        <row r="14">
          <cell r="B14" t="str">
            <v>Camión  volcador 8 tn</v>
          </cell>
        </row>
        <row r="15">
          <cell r="B15" t="str">
            <v>Camion caja abierta</v>
          </cell>
        </row>
        <row r="16">
          <cell r="B16" t="str">
            <v>Camión distribuidor de asfalto de 5 m3</v>
          </cell>
        </row>
        <row r="17">
          <cell r="B17" t="str">
            <v>Camión motohormigonero</v>
          </cell>
        </row>
        <row r="18">
          <cell r="B18" t="str">
            <v>Camión Playo</v>
          </cell>
        </row>
        <row r="19">
          <cell r="B19" t="str">
            <v>Camión tanque regador de agua</v>
          </cell>
        </row>
        <row r="20">
          <cell r="B20" t="str">
            <v>Camión volcador</v>
          </cell>
        </row>
        <row r="21">
          <cell r="B21" t="str">
            <v>Camioneta doble cabina</v>
          </cell>
        </row>
        <row r="22">
          <cell r="B22" t="str">
            <v>Cargador frontal 1,5 m3</v>
          </cell>
        </row>
        <row r="23">
          <cell r="B23" t="str">
            <v>Cargador frontal 2,1 m3</v>
          </cell>
        </row>
        <row r="24">
          <cell r="B24" t="str">
            <v>Cargador frontal 3,0 m3</v>
          </cell>
        </row>
        <row r="25">
          <cell r="B25" t="str">
            <v>Compactador de mano</v>
          </cell>
        </row>
        <row r="26">
          <cell r="B26" t="str">
            <v>Compresor</v>
          </cell>
        </row>
        <row r="27">
          <cell r="B27" t="str">
            <v xml:space="preserve">Cortadora de Hierro </v>
          </cell>
        </row>
        <row r="28">
          <cell r="B28" t="str">
            <v>Depósito de agua</v>
          </cell>
        </row>
        <row r="29">
          <cell r="B29" t="str">
            <v>Dobladora de Hierrro</v>
          </cell>
        </row>
        <row r="30">
          <cell r="B30" t="str">
            <v>Draga</v>
          </cell>
        </row>
        <row r="31">
          <cell r="B31" t="str">
            <v>Dragalina</v>
          </cell>
        </row>
        <row r="32">
          <cell r="B32" t="str">
            <v>Grúa</v>
          </cell>
        </row>
        <row r="33">
          <cell r="B33" t="str">
            <v>Grúa excav. s/orugas</v>
          </cell>
        </row>
        <row r="34">
          <cell r="B34" t="str">
            <v>Grupo electrógeno</v>
          </cell>
        </row>
        <row r="35">
          <cell r="B35" t="str">
            <v>Hormigonera de 240 lt</v>
          </cell>
        </row>
        <row r="36">
          <cell r="B36" t="str">
            <v>Máquina para bombear hormigón</v>
          </cell>
        </row>
        <row r="37">
          <cell r="B37" t="str">
            <v>Motobomba c/manguera de 2" de 50 m3/h</v>
          </cell>
        </row>
        <row r="38">
          <cell r="B38" t="str">
            <v>Motoniveladora c/escarificador</v>
          </cell>
        </row>
        <row r="39">
          <cell r="B39" t="str">
            <v>Palas de arrastre 3.06 m3</v>
          </cell>
        </row>
        <row r="40">
          <cell r="B40" t="str">
            <v>Pilotera</v>
          </cell>
        </row>
        <row r="41">
          <cell r="B41" t="str">
            <v>Planta asfáltica de 60-120 tn/h</v>
          </cell>
        </row>
        <row r="42">
          <cell r="B42" t="str">
            <v>Planta dosificadora</v>
          </cell>
        </row>
        <row r="43">
          <cell r="B43" t="str">
            <v>Planta fija p/ elaboración de hormigón</v>
          </cell>
        </row>
        <row r="44">
          <cell r="B44" t="str">
            <v>Pontón</v>
          </cell>
        </row>
        <row r="46">
          <cell r="B46" t="str">
            <v>Remolcador</v>
          </cell>
        </row>
        <row r="47">
          <cell r="B47" t="str">
            <v>Retroexcavadora caterpillar 320 L</v>
          </cell>
        </row>
        <row r="48">
          <cell r="B48" t="str">
            <v>Retroexcavadora caterpillar 416E</v>
          </cell>
        </row>
        <row r="49">
          <cell r="B49" t="str">
            <v>Retropala</v>
          </cell>
        </row>
        <row r="50">
          <cell r="B50" t="str">
            <v>Rodillo neumático autopropulsado</v>
          </cell>
        </row>
        <row r="51">
          <cell r="B51" t="str">
            <v>Rodillo pata de cabra autopropulsado</v>
          </cell>
        </row>
        <row r="52">
          <cell r="B52" t="str">
            <v>Rodillo pata de cabra de arrastre</v>
          </cell>
        </row>
        <row r="53">
          <cell r="B53" t="str">
            <v>Rodillo vibrante autopropulsado</v>
          </cell>
        </row>
        <row r="54">
          <cell r="B54" t="str">
            <v>Silos de cemento</v>
          </cell>
        </row>
        <row r="55">
          <cell r="B55" t="str">
            <v>Terminadora Asfáltica</v>
          </cell>
        </row>
        <row r="56">
          <cell r="B56" t="str">
            <v>Tractor a orugas c/topadora D6 (c/cabina)</v>
          </cell>
        </row>
        <row r="57">
          <cell r="B57" t="str">
            <v>Tractor neumático DEUTZ mod. AX 4,1</v>
          </cell>
        </row>
        <row r="58">
          <cell r="B58" t="str">
            <v xml:space="preserve">Tubería </v>
          </cell>
        </row>
        <row r="59">
          <cell r="B59" t="str">
            <v>Vibrador de Inmersión</v>
          </cell>
        </row>
        <row r="60">
          <cell r="B60" t="str">
            <v>Tanque para almacenamiento de Asfalto</v>
          </cell>
        </row>
      </sheetData>
      <sheetData sheetId="31"/>
      <sheetData sheetId="32"/>
      <sheetData sheetId="33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 refreshError="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/>
      <sheetData sheetId="75" refreshError="1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Resumen de presupuesto"/>
      <sheetName val="Presupuesto"/>
      <sheetName val="Listado Items"/>
      <sheetName val="Coeficiente Resumen"/>
      <sheetName val="Costo combustible"/>
      <sheetName val="Mano de Obra"/>
      <sheetName val="Materiales Origen _2_"/>
      <sheetName val="Precios Basicos Materiales"/>
      <sheetName val="Equipos"/>
      <sheetName val="1"/>
      <sheetName val="2-1"/>
      <sheetName val="2-2"/>
      <sheetName val="3"/>
      <sheetName val="4"/>
      <sheetName val="5"/>
      <sheetName val="6"/>
      <sheetName val="7"/>
      <sheetName val="Anclajes de acero"/>
      <sheetName val="8"/>
      <sheetName val="9-1"/>
      <sheetName val="9-2"/>
      <sheetName val="9-3"/>
      <sheetName val="9-4"/>
      <sheetName val="10"/>
      <sheetName val="11"/>
      <sheetName val="H17"/>
      <sheetName val="12"/>
      <sheetName val="13-1"/>
      <sheetName val="13-2"/>
      <sheetName val="14-1"/>
      <sheetName val="14-2"/>
      <sheetName val="14-3"/>
      <sheetName val="15-1"/>
      <sheetName val="15-2"/>
      <sheetName val="15-3"/>
      <sheetName val="16-1"/>
      <sheetName val="16-2"/>
      <sheetName val="16-3"/>
      <sheetName val="16-4"/>
      <sheetName val="17-3"/>
      <sheetName val="17-5"/>
      <sheetName val="17-6"/>
      <sheetName val="17-7"/>
      <sheetName val="17-8"/>
      <sheetName val="17-10"/>
      <sheetName val="18-1"/>
      <sheetName val="18-2"/>
      <sheetName val="18-3"/>
      <sheetName val="20"/>
      <sheetName val="21"/>
      <sheetName val="22"/>
      <sheetName val="23"/>
      <sheetName val="24"/>
      <sheetName val="AUX  AC Materiales"/>
      <sheetName val="AUX Dosaje Hormigón"/>
      <sheetName val="AUX Ejecución Hormigón"/>
      <sheetName val="AUX Acero ADN 420 Colocado"/>
      <sheetName val="AUX  Provisión de suelo"/>
      <sheetName val="AUX Agua Hº"/>
      <sheetName val="III_4 Acero en malla"/>
      <sheetName val="III_5  Acero Laminado"/>
      <sheetName val="III_6 Juntas PVC"/>
      <sheetName val="IV_1_2Coraza_Carretero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/>
      <sheetData sheetId="14" refreshError="1"/>
      <sheetData sheetId="15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 refreshError="1"/>
      <sheetData sheetId="59" refreshError="1"/>
      <sheetData sheetId="60"/>
      <sheetData sheetId="61"/>
      <sheetData sheetId="62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PASE"/>
      <sheetName val="PT (%)"/>
      <sheetName val="Curva (%)"/>
      <sheetName val="PT ($)"/>
      <sheetName val="Curva ($)"/>
      <sheetName val="MO"/>
      <sheetName val="Equipo"/>
      <sheetName val="Mat"/>
      <sheetName val="COSTOS"/>
      <sheetName val="AP"/>
      <sheetName val="INS"/>
      <sheetName val="Flujo"/>
      <sheetName val="GS GRALES"/>
      <sheetName val="PERSONAL"/>
      <sheetName val="EQUIP"/>
      <sheetName val="Dist"/>
      <sheetName val="Aux."/>
      <sheetName val="C.Red"/>
      <sheetName val="IOP"/>
      <sheetName val="Eq 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</v>
          </cell>
          <cell r="B6" t="str">
            <v>Oficial Especializado</v>
          </cell>
          <cell r="C6" t="str">
            <v>h</v>
          </cell>
          <cell r="D6">
            <v>183.43287344796875</v>
          </cell>
          <cell r="F6">
            <v>183.43287344796875</v>
          </cell>
          <cell r="G6" t="str">
            <v>$</v>
          </cell>
        </row>
        <row r="7">
          <cell r="A7">
            <v>2</v>
          </cell>
          <cell r="B7" t="str">
            <v>Oficial</v>
          </cell>
          <cell r="C7" t="str">
            <v>h</v>
          </cell>
          <cell r="D7">
            <v>158.10258814988543</v>
          </cell>
          <cell r="F7">
            <v>158.10258814988543</v>
          </cell>
          <cell r="G7" t="str">
            <v>$</v>
          </cell>
        </row>
        <row r="8">
          <cell r="A8">
            <v>3</v>
          </cell>
          <cell r="B8" t="str">
            <v>Medio Oficial</v>
          </cell>
          <cell r="C8" t="str">
            <v>h</v>
          </cell>
          <cell r="D8">
            <v>146.73169365476042</v>
          </cell>
          <cell r="F8">
            <v>146.73169365476042</v>
          </cell>
          <cell r="G8" t="str">
            <v>$</v>
          </cell>
        </row>
        <row r="9">
          <cell r="A9">
            <v>4</v>
          </cell>
          <cell r="B9" t="str">
            <v>Ayudante</v>
          </cell>
          <cell r="C9" t="str">
            <v>h</v>
          </cell>
          <cell r="D9">
            <v>135.70747277229168</v>
          </cell>
          <cell r="F9">
            <v>135.70747277229168</v>
          </cell>
          <cell r="G9" t="str">
            <v>$</v>
          </cell>
        </row>
        <row r="10">
          <cell r="A10">
            <v>5</v>
          </cell>
          <cell r="B10" t="str">
            <v>Maquinista 1ra Categ - Of.E</v>
          </cell>
          <cell r="C10" t="str">
            <v>h</v>
          </cell>
          <cell r="D10">
            <v>183.43287344796875</v>
          </cell>
          <cell r="F10">
            <v>183.43287344796875</v>
          </cell>
          <cell r="G10" t="str">
            <v>$</v>
          </cell>
        </row>
        <row r="11">
          <cell r="A11">
            <v>6</v>
          </cell>
          <cell r="B11" t="str">
            <v>Maquinista 2da Categ, Chofer - Oficial</v>
          </cell>
          <cell r="C11" t="str">
            <v>h</v>
          </cell>
          <cell r="D11">
            <v>158.10258814988543</v>
          </cell>
          <cell r="F11">
            <v>158.10258814988543</v>
          </cell>
          <cell r="G11" t="str">
            <v>$</v>
          </cell>
        </row>
        <row r="12">
          <cell r="A12">
            <v>7</v>
          </cell>
          <cell r="B12" t="str">
            <v>Sereno</v>
          </cell>
          <cell r="C12" t="str">
            <v>h</v>
          </cell>
          <cell r="D12">
            <v>139.53256961436134</v>
          </cell>
          <cell r="F12">
            <v>139.53256961436134</v>
          </cell>
          <cell r="G12" t="str">
            <v>$</v>
          </cell>
        </row>
        <row r="14">
          <cell r="G14">
            <v>0.12585626238167441</v>
          </cell>
        </row>
        <row r="17">
          <cell r="B17" t="str">
            <v>MATERIALES</v>
          </cell>
        </row>
        <row r="18">
          <cell r="A18">
            <v>1000</v>
          </cell>
          <cell r="B18" t="str">
            <v>Molde metálico</v>
          </cell>
          <cell r="C18" t="str">
            <v>ml</v>
          </cell>
          <cell r="D18">
            <v>20.900000000000002</v>
          </cell>
          <cell r="F18">
            <v>20.900000000000002</v>
          </cell>
          <cell r="G18" t="str">
            <v>$</v>
          </cell>
        </row>
        <row r="19">
          <cell r="A19">
            <v>1001</v>
          </cell>
          <cell r="B19" t="str">
            <v>Canon explotación suelo</v>
          </cell>
          <cell r="C19" t="str">
            <v xml:space="preserve">m3 </v>
          </cell>
          <cell r="D19">
            <v>9.6875</v>
          </cell>
          <cell r="F19">
            <v>9.6875</v>
          </cell>
          <cell r="G19" t="str">
            <v>$</v>
          </cell>
        </row>
        <row r="20">
          <cell r="A20">
            <v>1002</v>
          </cell>
          <cell r="B20" t="str">
            <v xml:space="preserve">Cemento </v>
          </cell>
          <cell r="C20" t="str">
            <v xml:space="preserve">kg </v>
          </cell>
          <cell r="D20">
            <v>2.3530000000000002</v>
          </cell>
          <cell r="F20">
            <v>2.3530000000000002</v>
          </cell>
          <cell r="G20" t="str">
            <v>$</v>
          </cell>
        </row>
        <row r="21">
          <cell r="A21">
            <v>1003</v>
          </cell>
          <cell r="B21" t="str">
            <v>Cal hidráulica</v>
          </cell>
          <cell r="C21" t="str">
            <v xml:space="preserve">kg </v>
          </cell>
          <cell r="D21">
            <v>1.6476</v>
          </cell>
          <cell r="F21">
            <v>1.6476</v>
          </cell>
          <cell r="G21" t="str">
            <v>$</v>
          </cell>
        </row>
        <row r="22">
          <cell r="A22">
            <v>1004</v>
          </cell>
          <cell r="B22" t="str">
            <v>Descarga</v>
          </cell>
          <cell r="C22" t="str">
            <v xml:space="preserve">m3 </v>
          </cell>
          <cell r="D22">
            <v>5</v>
          </cell>
          <cell r="F22">
            <v>5</v>
          </cell>
          <cell r="G22" t="str">
            <v>$</v>
          </cell>
        </row>
        <row r="23">
          <cell r="A23">
            <v>1005</v>
          </cell>
          <cell r="B23" t="str">
            <v>Suelo Seleccionado</v>
          </cell>
          <cell r="C23" t="str">
            <v xml:space="preserve">m3 </v>
          </cell>
          <cell r="D23">
            <v>55.000000000000007</v>
          </cell>
          <cell r="F23">
            <v>55.000000000000007</v>
          </cell>
          <cell r="G23" t="str">
            <v>$</v>
          </cell>
        </row>
        <row r="24">
          <cell r="A24">
            <v>1006</v>
          </cell>
          <cell r="B24" t="str">
            <v>Hormigón elaborado H-25</v>
          </cell>
          <cell r="C24" t="str">
            <v xml:space="preserve">m3 </v>
          </cell>
          <cell r="D24">
            <v>2345</v>
          </cell>
          <cell r="F24">
            <v>2345</v>
          </cell>
          <cell r="G24" t="str">
            <v>$</v>
          </cell>
        </row>
        <row r="25">
          <cell r="A25">
            <v>1007</v>
          </cell>
          <cell r="B25" t="str">
            <v>Hormigón elaborado H-21</v>
          </cell>
          <cell r="C25" t="str">
            <v xml:space="preserve">m3 </v>
          </cell>
          <cell r="D25">
            <v>2260</v>
          </cell>
          <cell r="F25">
            <v>2260</v>
          </cell>
          <cell r="G25" t="str">
            <v>$</v>
          </cell>
        </row>
        <row r="26">
          <cell r="A26">
            <v>1008</v>
          </cell>
          <cell r="B26" t="str">
            <v>Hormigón elaborado H-13</v>
          </cell>
          <cell r="C26" t="str">
            <v xml:space="preserve">m3 </v>
          </cell>
          <cell r="D26">
            <v>1595.0000000000002</v>
          </cell>
          <cell r="F26">
            <v>1595.0000000000002</v>
          </cell>
          <cell r="G26" t="str">
            <v>$</v>
          </cell>
        </row>
        <row r="27">
          <cell r="A27">
            <v>1009</v>
          </cell>
          <cell r="B27" t="str">
            <v>Hormigón elaborado H-08</v>
          </cell>
          <cell r="C27" t="str">
            <v xml:space="preserve">m3 </v>
          </cell>
          <cell r="D27">
            <v>1830</v>
          </cell>
          <cell r="F27">
            <v>1830</v>
          </cell>
          <cell r="G27" t="str">
            <v>$</v>
          </cell>
        </row>
        <row r="28">
          <cell r="A28">
            <v>1010</v>
          </cell>
          <cell r="B28" t="str">
            <v>Derecho de cantera</v>
          </cell>
          <cell r="C28" t="str">
            <v xml:space="preserve">m3 </v>
          </cell>
          <cell r="D28">
            <v>10</v>
          </cell>
          <cell r="F28">
            <v>10</v>
          </cell>
          <cell r="G28" t="str">
            <v>$</v>
          </cell>
        </row>
        <row r="29">
          <cell r="A29">
            <v>1011</v>
          </cell>
          <cell r="B29" t="str">
            <v>Acero ADN 420</v>
          </cell>
          <cell r="C29" t="str">
            <v>tn</v>
          </cell>
          <cell r="D29">
            <v>16946.18</v>
          </cell>
          <cell r="F29">
            <v>16946.18</v>
          </cell>
          <cell r="G29" t="str">
            <v>$</v>
          </cell>
        </row>
        <row r="30">
          <cell r="A30">
            <v>1012</v>
          </cell>
          <cell r="B30" t="str">
            <v>Acero para pasadores</v>
          </cell>
          <cell r="C30" t="str">
            <v>kg</v>
          </cell>
          <cell r="D30">
            <v>25</v>
          </cell>
          <cell r="F30">
            <v>25</v>
          </cell>
          <cell r="G30" t="str">
            <v>$</v>
          </cell>
        </row>
        <row r="31">
          <cell r="A31">
            <v>1013</v>
          </cell>
          <cell r="B31" t="str">
            <v>Postes de quebracho colorado</v>
          </cell>
          <cell r="C31" t="str">
            <v>ud</v>
          </cell>
          <cell r="D31">
            <v>374.74999999999994</v>
          </cell>
          <cell r="F31">
            <v>374.74999999999994</v>
          </cell>
          <cell r="G31" t="str">
            <v>$</v>
          </cell>
        </row>
        <row r="32">
          <cell r="A32">
            <v>1014</v>
          </cell>
          <cell r="B32" t="str">
            <v xml:space="preserve">Varillas </v>
          </cell>
          <cell r="C32" t="str">
            <v>ud</v>
          </cell>
          <cell r="D32">
            <v>22.5</v>
          </cell>
          <cell r="F32">
            <v>22.5</v>
          </cell>
          <cell r="G32" t="str">
            <v>$</v>
          </cell>
        </row>
        <row r="33">
          <cell r="A33">
            <v>1015</v>
          </cell>
          <cell r="B33" t="str">
            <v>Varillones</v>
          </cell>
          <cell r="C33" t="str">
            <v>ud</v>
          </cell>
          <cell r="D33">
            <v>121.00000000000001</v>
          </cell>
          <cell r="F33">
            <v>121.00000000000001</v>
          </cell>
          <cell r="G33" t="str">
            <v>$</v>
          </cell>
        </row>
        <row r="34">
          <cell r="A34">
            <v>1016</v>
          </cell>
          <cell r="B34" t="str">
            <v xml:space="preserve">Torniquetes </v>
          </cell>
          <cell r="C34" t="str">
            <v>ud</v>
          </cell>
          <cell r="D34">
            <v>63.5</v>
          </cell>
          <cell r="F34">
            <v>63.5</v>
          </cell>
          <cell r="G34" t="str">
            <v>$</v>
          </cell>
        </row>
        <row r="35">
          <cell r="A35">
            <v>1017</v>
          </cell>
          <cell r="B35" t="str">
            <v>Alambre  N°17/15</v>
          </cell>
          <cell r="C35" t="str">
            <v>kg</v>
          </cell>
          <cell r="D35">
            <v>41.05833333333333</v>
          </cell>
          <cell r="F35">
            <v>41.05833333333333</v>
          </cell>
          <cell r="G35" t="str">
            <v>$</v>
          </cell>
        </row>
        <row r="36">
          <cell r="A36">
            <v>1018</v>
          </cell>
          <cell r="B36" t="str">
            <v>Alambre de Puas N° 16</v>
          </cell>
          <cell r="C36" t="str">
            <v>kg</v>
          </cell>
          <cell r="D36">
            <v>42.038000000000004</v>
          </cell>
          <cell r="F36">
            <v>42.038000000000004</v>
          </cell>
          <cell r="G36" t="str">
            <v>$</v>
          </cell>
        </row>
        <row r="37">
          <cell r="A37">
            <v>1019</v>
          </cell>
          <cell r="B37" t="str">
            <v>Tranquera Tipo "B"</v>
          </cell>
          <cell r="C37" t="str">
            <v>ud</v>
          </cell>
          <cell r="D37">
            <v>4660</v>
          </cell>
          <cell r="F37">
            <v>4660</v>
          </cell>
          <cell r="G37" t="str">
            <v>$</v>
          </cell>
        </row>
        <row r="38">
          <cell r="A38">
            <v>1020</v>
          </cell>
          <cell r="B38" t="str">
            <v>Alambre de atar galvanizado N° 14</v>
          </cell>
          <cell r="C38" t="str">
            <v>kg</v>
          </cell>
          <cell r="D38">
            <v>25</v>
          </cell>
          <cell r="F38">
            <v>25</v>
          </cell>
          <cell r="G38" t="str">
            <v>$</v>
          </cell>
        </row>
        <row r="39">
          <cell r="A39">
            <v>1021</v>
          </cell>
          <cell r="B39" t="str">
            <v>Ladrillo común</v>
          </cell>
          <cell r="C39" t="str">
            <v>ud</v>
          </cell>
          <cell r="D39">
            <v>3.27</v>
          </cell>
          <cell r="F39">
            <v>3.27</v>
          </cell>
          <cell r="G39" t="str">
            <v>$</v>
          </cell>
        </row>
        <row r="40">
          <cell r="A40">
            <v>1022</v>
          </cell>
          <cell r="B40" t="str">
            <v>Tirante 3x3</v>
          </cell>
          <cell r="C40" t="str">
            <v xml:space="preserve">ml. </v>
          </cell>
          <cell r="D40">
            <v>15</v>
          </cell>
          <cell r="F40">
            <v>15</v>
          </cell>
          <cell r="G40" t="str">
            <v>$</v>
          </cell>
        </row>
        <row r="41">
          <cell r="A41">
            <v>1023</v>
          </cell>
          <cell r="B41" t="str">
            <v>Madera para encofrado</v>
          </cell>
          <cell r="C41" t="str">
            <v>m2</v>
          </cell>
          <cell r="D41">
            <v>180.03</v>
          </cell>
          <cell r="F41">
            <v>180.03</v>
          </cell>
          <cell r="G41" t="str">
            <v>$</v>
          </cell>
        </row>
        <row r="42">
          <cell r="A42">
            <v>1024</v>
          </cell>
          <cell r="B42" t="str">
            <v>Desencofrante</v>
          </cell>
          <cell r="C42" t="str">
            <v>lts</v>
          </cell>
          <cell r="D42">
            <v>26.271000000000001</v>
          </cell>
          <cell r="F42">
            <v>26.271000000000001</v>
          </cell>
          <cell r="G42" t="str">
            <v>$</v>
          </cell>
        </row>
        <row r="43">
          <cell r="A43">
            <v>1025</v>
          </cell>
          <cell r="B43" t="str">
            <v>Clavos</v>
          </cell>
          <cell r="C43" t="str">
            <v>Kg</v>
          </cell>
          <cell r="D43">
            <v>30.6</v>
          </cell>
          <cell r="F43">
            <v>30.6</v>
          </cell>
          <cell r="G43" t="str">
            <v>$</v>
          </cell>
        </row>
        <row r="44">
          <cell r="A44">
            <v>1026</v>
          </cell>
          <cell r="B44" t="str">
            <v>Cabezal Alc ᴓ 1000</v>
          </cell>
          <cell r="C44" t="str">
            <v>un</v>
          </cell>
          <cell r="D44">
            <v>10942.71</v>
          </cell>
          <cell r="F44">
            <v>10942.71</v>
          </cell>
          <cell r="G44" t="str">
            <v>$</v>
          </cell>
        </row>
        <row r="45">
          <cell r="A45">
            <v>1027</v>
          </cell>
          <cell r="B45" t="str">
            <v>Caño H°A° Ø 1,00m clase I</v>
          </cell>
          <cell r="C45" t="str">
            <v>m</v>
          </cell>
          <cell r="D45">
            <v>2704.91</v>
          </cell>
          <cell r="F45">
            <v>2704.91</v>
          </cell>
          <cell r="G45" t="str">
            <v>$</v>
          </cell>
        </row>
        <row r="46">
          <cell r="A46">
            <v>1028</v>
          </cell>
          <cell r="B46" t="str">
            <v>Caño H°A° Ø 0,80m clase I</v>
          </cell>
          <cell r="C46" t="str">
            <v>m</v>
          </cell>
          <cell r="D46" t="e">
            <v>#REF!</v>
          </cell>
          <cell r="F46" t="e">
            <v>#REF!</v>
          </cell>
          <cell r="G46" t="str">
            <v>$</v>
          </cell>
        </row>
        <row r="47">
          <cell r="A47">
            <v>1029</v>
          </cell>
          <cell r="B47" t="str">
            <v>Caño H°A° Ø 0,80m clase II</v>
          </cell>
          <cell r="C47" t="str">
            <v>m</v>
          </cell>
          <cell r="D47" t="e">
            <v>#REF!</v>
          </cell>
          <cell r="F47" t="e">
            <v>#REF!</v>
          </cell>
          <cell r="G47" t="str">
            <v>$</v>
          </cell>
        </row>
        <row r="48">
          <cell r="A48">
            <v>1030</v>
          </cell>
          <cell r="B48" t="str">
            <v>Caño H°A° Ø 0,60m clase I</v>
          </cell>
          <cell r="C48" t="str">
            <v>m</v>
          </cell>
          <cell r="D48" t="e">
            <v>#REF!</v>
          </cell>
          <cell r="F48" t="e">
            <v>#REF!</v>
          </cell>
          <cell r="G48" t="str">
            <v>$</v>
          </cell>
        </row>
        <row r="49">
          <cell r="A49">
            <v>1031</v>
          </cell>
          <cell r="B49" t="str">
            <v>Caño H°A° Ø 0,50m clase I</v>
          </cell>
          <cell r="C49" t="str">
            <v>m</v>
          </cell>
          <cell r="D49" t="e">
            <v>#REF!</v>
          </cell>
          <cell r="F49" t="e">
            <v>#REF!</v>
          </cell>
          <cell r="G49" t="str">
            <v>$</v>
          </cell>
        </row>
        <row r="50">
          <cell r="A50">
            <v>1032</v>
          </cell>
          <cell r="B50" t="str">
            <v>Caño H°A° Ø 0,40m clase I</v>
          </cell>
          <cell r="C50" t="str">
            <v>m</v>
          </cell>
          <cell r="D50" t="e">
            <v>#REF!</v>
          </cell>
          <cell r="F50" t="e">
            <v>#REF!</v>
          </cell>
          <cell r="G50" t="str">
            <v>$</v>
          </cell>
        </row>
        <row r="51">
          <cell r="A51">
            <v>1033</v>
          </cell>
          <cell r="B51" t="str">
            <v>Mortero asfáltico</v>
          </cell>
          <cell r="C51" t="str">
            <v xml:space="preserve">m3 </v>
          </cell>
          <cell r="D51">
            <v>2500</v>
          </cell>
          <cell r="F51">
            <v>2500</v>
          </cell>
          <cell r="G51" t="str">
            <v>$</v>
          </cell>
        </row>
        <row r="52">
          <cell r="A52">
            <v>1034</v>
          </cell>
          <cell r="B52" t="str">
            <v>Geotextil No tejido de ppn</v>
          </cell>
          <cell r="C52" t="str">
            <v>m2</v>
          </cell>
          <cell r="D52">
            <v>23.715</v>
          </cell>
          <cell r="F52">
            <v>23.715</v>
          </cell>
          <cell r="G52" t="str">
            <v>$</v>
          </cell>
        </row>
        <row r="53">
          <cell r="A53">
            <v>1035</v>
          </cell>
          <cell r="B53" t="str">
            <v>Sumidero Horizontal</v>
          </cell>
          <cell r="C53" t="str">
            <v>ud</v>
          </cell>
          <cell r="D53">
            <v>4340</v>
          </cell>
          <cell r="F53">
            <v>4340</v>
          </cell>
          <cell r="G53" t="str">
            <v>$</v>
          </cell>
        </row>
        <row r="54">
          <cell r="A54">
            <v>1036</v>
          </cell>
          <cell r="B54" t="str">
            <v>Sumidero Vertical</v>
          </cell>
          <cell r="C54" t="str">
            <v>ud</v>
          </cell>
          <cell r="D54">
            <v>8680</v>
          </cell>
          <cell r="F54">
            <v>8680</v>
          </cell>
          <cell r="G54" t="str">
            <v>$</v>
          </cell>
        </row>
        <row r="55">
          <cell r="A55">
            <v>1037</v>
          </cell>
          <cell r="B55" t="str">
            <v>Tapa Boca de Registro</v>
          </cell>
          <cell r="C55" t="str">
            <v>ud</v>
          </cell>
          <cell r="D55">
            <v>2676.3</v>
          </cell>
          <cell r="F55">
            <v>2676.3</v>
          </cell>
          <cell r="G55" t="str">
            <v>$</v>
          </cell>
        </row>
        <row r="56">
          <cell r="A56">
            <v>1038</v>
          </cell>
          <cell r="B56" t="str">
            <v>Geoceldas</v>
          </cell>
          <cell r="C56" t="str">
            <v>m2</v>
          </cell>
          <cell r="D56">
            <v>59.519999999999996</v>
          </cell>
          <cell r="F56">
            <v>59.519999999999996</v>
          </cell>
          <cell r="G56" t="str">
            <v>$</v>
          </cell>
        </row>
        <row r="57">
          <cell r="A57">
            <v>1039</v>
          </cell>
          <cell r="B57" t="str">
            <v>Geogrilla Hatelit C 40/17</v>
          </cell>
          <cell r="C57" t="str">
            <v>m2</v>
          </cell>
          <cell r="D57">
            <v>76.725000000000009</v>
          </cell>
          <cell r="F57">
            <v>76.725000000000009</v>
          </cell>
          <cell r="G57" t="str">
            <v>$</v>
          </cell>
        </row>
        <row r="58">
          <cell r="A58">
            <v>1040</v>
          </cell>
          <cell r="B58" t="str">
            <v>Punta para fresadora</v>
          </cell>
          <cell r="C58" t="str">
            <v>ud</v>
          </cell>
          <cell r="D58">
            <v>104.44</v>
          </cell>
          <cell r="F58">
            <v>104.44</v>
          </cell>
          <cell r="G58" t="str">
            <v>$</v>
          </cell>
        </row>
        <row r="59">
          <cell r="A59">
            <v>1041</v>
          </cell>
          <cell r="B59" t="str">
            <v>Portapunta para fresadora</v>
          </cell>
          <cell r="C59" t="str">
            <v>ud</v>
          </cell>
          <cell r="D59">
            <v>848.62</v>
          </cell>
          <cell r="F59">
            <v>848.62</v>
          </cell>
          <cell r="G59" t="str">
            <v>$</v>
          </cell>
        </row>
        <row r="60">
          <cell r="A60">
            <v>1050</v>
          </cell>
          <cell r="B60" t="str">
            <v>Punta para reclamadora</v>
          </cell>
          <cell r="C60" t="str">
            <v>ud</v>
          </cell>
          <cell r="D60">
            <v>104.44</v>
          </cell>
          <cell r="F60">
            <v>104.44</v>
          </cell>
          <cell r="G60" t="str">
            <v>$</v>
          </cell>
        </row>
        <row r="61">
          <cell r="A61">
            <v>1051</v>
          </cell>
          <cell r="B61" t="str">
            <v>Portapunta para reclamadora</v>
          </cell>
          <cell r="C61" t="str">
            <v>ud</v>
          </cell>
          <cell r="D61">
            <v>848.62</v>
          </cell>
          <cell r="F61">
            <v>848.62</v>
          </cell>
          <cell r="G61" t="str">
            <v>$</v>
          </cell>
        </row>
        <row r="62">
          <cell r="A62">
            <v>1052</v>
          </cell>
          <cell r="B62" t="str">
            <v>Material para estabilizado granular</v>
          </cell>
          <cell r="C62" t="str">
            <v>t</v>
          </cell>
          <cell r="D62">
            <v>400</v>
          </cell>
          <cell r="F62">
            <v>400</v>
          </cell>
          <cell r="G62" t="str">
            <v>$</v>
          </cell>
        </row>
        <row r="63">
          <cell r="A63">
            <v>1060</v>
          </cell>
          <cell r="B63" t="str">
            <v>Materiales varios</v>
          </cell>
          <cell r="C63" t="str">
            <v>gl</v>
          </cell>
          <cell r="D63">
            <v>50000</v>
          </cell>
          <cell r="F63">
            <v>50000</v>
          </cell>
          <cell r="G63" t="str">
            <v>$</v>
          </cell>
        </row>
        <row r="64">
          <cell r="A64">
            <v>1061</v>
          </cell>
          <cell r="B64" t="str">
            <v>Conducto modular 1,20 x 1,00 x 1,40</v>
          </cell>
          <cell r="C64" t="str">
            <v>m</v>
          </cell>
          <cell r="D64">
            <v>6720.7793446393925</v>
          </cell>
          <cell r="F64">
            <v>6720.7793446393925</v>
          </cell>
          <cell r="G64" t="str">
            <v>$</v>
          </cell>
        </row>
        <row r="65">
          <cell r="A65">
            <v>1062</v>
          </cell>
          <cell r="B65" t="str">
            <v>Modulo tipo pórtico 2,00 x 1,20 x 1,00</v>
          </cell>
          <cell r="C65" t="str">
            <v>m</v>
          </cell>
          <cell r="D65">
            <v>12061.781111647349</v>
          </cell>
          <cell r="F65">
            <v>12061.781111647349</v>
          </cell>
          <cell r="G65" t="str">
            <v>$</v>
          </cell>
        </row>
        <row r="66">
          <cell r="A66">
            <v>1063</v>
          </cell>
          <cell r="B66" t="str">
            <v>Modulo tipo pórtico 2,00 x 1,50 x 1,00</v>
          </cell>
          <cell r="C66" t="str">
            <v>m</v>
          </cell>
          <cell r="D66">
            <v>12265.5</v>
          </cell>
          <cell r="F66">
            <v>12265.5</v>
          </cell>
          <cell r="G66" t="str">
            <v>$</v>
          </cell>
        </row>
        <row r="67">
          <cell r="A67">
            <v>1100</v>
          </cell>
          <cell r="B67" t="str">
            <v>Defensa metálica tipo B</v>
          </cell>
          <cell r="C67" t="str">
            <v>m</v>
          </cell>
          <cell r="D67">
            <v>287.11374864906594</v>
          </cell>
          <cell r="F67">
            <v>287.11374864906594</v>
          </cell>
          <cell r="G67" t="str">
            <v>$</v>
          </cell>
        </row>
        <row r="68">
          <cell r="A68">
            <v>1101</v>
          </cell>
          <cell r="B68" t="str">
            <v>Poste metálico pesado</v>
          </cell>
          <cell r="C68" t="str">
            <v>ud</v>
          </cell>
          <cell r="D68">
            <v>354.17500000000001</v>
          </cell>
          <cell r="F68">
            <v>354.17500000000001</v>
          </cell>
          <cell r="G68" t="str">
            <v>$</v>
          </cell>
        </row>
        <row r="69">
          <cell r="A69">
            <v>1102</v>
          </cell>
          <cell r="B69" t="str">
            <v>Ala terminal</v>
          </cell>
          <cell r="C69" t="str">
            <v>ud</v>
          </cell>
          <cell r="D69">
            <v>385.95</v>
          </cell>
          <cell r="F69">
            <v>385.95</v>
          </cell>
          <cell r="G69" t="str">
            <v>$</v>
          </cell>
        </row>
        <row r="70">
          <cell r="A70">
            <v>1103</v>
          </cell>
          <cell r="B70" t="str">
            <v>Escuadra con lámina reflectiva</v>
          </cell>
          <cell r="C70" t="str">
            <v>ud</v>
          </cell>
          <cell r="D70" t="e">
            <v>#REF!</v>
          </cell>
          <cell r="F70" t="e">
            <v>#REF!</v>
          </cell>
          <cell r="G70" t="str">
            <v>$</v>
          </cell>
        </row>
        <row r="71">
          <cell r="A71">
            <v>1110</v>
          </cell>
          <cell r="B71" t="str">
            <v>Chapa metálica con lámina reflectiva</v>
          </cell>
          <cell r="C71" t="str">
            <v>m2</v>
          </cell>
          <cell r="D71">
            <v>1300</v>
          </cell>
          <cell r="F71">
            <v>1300</v>
          </cell>
          <cell r="G71" t="str">
            <v>$</v>
          </cell>
        </row>
        <row r="72">
          <cell r="A72">
            <v>1110.5</v>
          </cell>
          <cell r="B72" t="str">
            <v>Mojón kilométrico</v>
          </cell>
          <cell r="C72" t="str">
            <v>ud</v>
          </cell>
          <cell r="D72">
            <v>580</v>
          </cell>
          <cell r="F72">
            <v>580</v>
          </cell>
          <cell r="G72" t="str">
            <v>$</v>
          </cell>
        </row>
        <row r="73">
          <cell r="A73">
            <v>1110.5999999999999</v>
          </cell>
          <cell r="B73" t="str">
            <v>Señalización alcantarilla</v>
          </cell>
          <cell r="C73" t="str">
            <v>ud</v>
          </cell>
          <cell r="D73">
            <v>610</v>
          </cell>
          <cell r="F73">
            <v>610</v>
          </cell>
          <cell r="G73" t="str">
            <v>$</v>
          </cell>
        </row>
        <row r="74">
          <cell r="A74">
            <v>1110.7</v>
          </cell>
          <cell r="B74" t="str">
            <v>Separador de tránsito</v>
          </cell>
          <cell r="C74" t="str">
            <v>ud</v>
          </cell>
          <cell r="D74" t="e">
            <v>#REF!</v>
          </cell>
          <cell r="F74" t="e">
            <v>#REF!</v>
          </cell>
          <cell r="G74" t="str">
            <v>$</v>
          </cell>
        </row>
        <row r="75">
          <cell r="A75">
            <v>1111</v>
          </cell>
          <cell r="B75" t="str">
            <v>Poste de madera dura 3" x 3" x 3 m</v>
          </cell>
          <cell r="C75" t="str">
            <v>ud</v>
          </cell>
          <cell r="D75">
            <v>360</v>
          </cell>
          <cell r="F75">
            <v>360</v>
          </cell>
          <cell r="G75" t="str">
            <v>$</v>
          </cell>
        </row>
        <row r="76">
          <cell r="A76">
            <v>1112</v>
          </cell>
          <cell r="B76" t="str">
            <v>Pintura antihongos</v>
          </cell>
          <cell r="C76" t="str">
            <v>lts</v>
          </cell>
          <cell r="D76">
            <v>119.83471074380165</v>
          </cell>
          <cell r="F76">
            <v>119.83471074380165</v>
          </cell>
          <cell r="G76" t="str">
            <v>$</v>
          </cell>
        </row>
        <row r="77">
          <cell r="A77">
            <v>1113</v>
          </cell>
          <cell r="B77" t="str">
            <v>Pintura asfáltica</v>
          </cell>
          <cell r="C77" t="str">
            <v>lts</v>
          </cell>
          <cell r="D77">
            <v>139.46280991735537</v>
          </cell>
          <cell r="F77">
            <v>139.46280991735537</v>
          </cell>
          <cell r="G77" t="str">
            <v>$</v>
          </cell>
        </row>
        <row r="78">
          <cell r="A78">
            <v>1120</v>
          </cell>
          <cell r="B78" t="str">
            <v>Ménsula para señalización aérea</v>
          </cell>
          <cell r="C78" t="str">
            <v>ud</v>
          </cell>
          <cell r="D78">
            <v>74400</v>
          </cell>
          <cell r="F78">
            <v>74400</v>
          </cell>
          <cell r="G78" t="str">
            <v>$</v>
          </cell>
        </row>
        <row r="79">
          <cell r="A79">
            <v>1121</v>
          </cell>
          <cell r="B79" t="str">
            <v>Pórtico para señalización aérea</v>
          </cell>
          <cell r="C79" t="str">
            <v>ud</v>
          </cell>
          <cell r="D79">
            <v>275900</v>
          </cell>
          <cell r="F79">
            <v>275900</v>
          </cell>
          <cell r="G79" t="str">
            <v>$</v>
          </cell>
        </row>
        <row r="80">
          <cell r="A80">
            <v>1130</v>
          </cell>
          <cell r="B80" t="str">
            <v>Pintura termoplástica para pulverización en caliente</v>
          </cell>
          <cell r="C80" t="str">
            <v>m2</v>
          </cell>
          <cell r="D80">
            <v>205</v>
          </cell>
          <cell r="F80">
            <v>205</v>
          </cell>
          <cell r="G80" t="str">
            <v>$</v>
          </cell>
        </row>
        <row r="81">
          <cell r="A81">
            <v>1131</v>
          </cell>
          <cell r="B81" t="str">
            <v>Pintura termoplástica para extrusión en caliente</v>
          </cell>
          <cell r="C81" t="str">
            <v>m2</v>
          </cell>
          <cell r="D81">
            <v>381.95</v>
          </cell>
          <cell r="F81">
            <v>381.95</v>
          </cell>
          <cell r="G81" t="str">
            <v>$</v>
          </cell>
        </row>
        <row r="82">
          <cell r="A82">
            <v>1132</v>
          </cell>
          <cell r="B82" t="str">
            <v>Tacha reflectiva</v>
          </cell>
          <cell r="C82" t="str">
            <v>ud</v>
          </cell>
          <cell r="D82">
            <v>65</v>
          </cell>
          <cell r="F82">
            <v>65</v>
          </cell>
          <cell r="G82" t="str">
            <v>$</v>
          </cell>
        </row>
        <row r="83">
          <cell r="A83">
            <v>1133</v>
          </cell>
          <cell r="B83" t="str">
            <v>Esferas de vidrio</v>
          </cell>
          <cell r="C83" t="str">
            <v>kg</v>
          </cell>
          <cell r="D83">
            <v>352.37</v>
          </cell>
          <cell r="F83">
            <v>352.37</v>
          </cell>
          <cell r="G83" t="str">
            <v>$</v>
          </cell>
        </row>
        <row r="84">
          <cell r="A84">
            <v>1140</v>
          </cell>
          <cell r="B84" t="str">
            <v>Curador p/hormigón</v>
          </cell>
          <cell r="C84" t="str">
            <v>lts</v>
          </cell>
          <cell r="D84">
            <v>51.03</v>
          </cell>
          <cell r="F84">
            <v>51.03</v>
          </cell>
          <cell r="G84" t="str">
            <v>$</v>
          </cell>
        </row>
        <row r="85">
          <cell r="A85">
            <v>1141</v>
          </cell>
          <cell r="B85" t="str">
            <v>Pintura esmalte</v>
          </cell>
          <cell r="C85" t="str">
            <v>lts</v>
          </cell>
          <cell r="D85">
            <v>207.09917355371903</v>
          </cell>
          <cell r="F85">
            <v>207.09917355371903</v>
          </cell>
          <cell r="G85" t="str">
            <v>$</v>
          </cell>
        </row>
        <row r="86">
          <cell r="A86">
            <v>1150</v>
          </cell>
          <cell r="B86" t="str">
            <v>Casilla para contador</v>
          </cell>
          <cell r="C86" t="str">
            <v>ud</v>
          </cell>
          <cell r="D86">
            <v>9700</v>
          </cell>
          <cell r="F86">
            <v>9700</v>
          </cell>
          <cell r="G86" t="str">
            <v>$</v>
          </cell>
        </row>
        <row r="87">
          <cell r="A87">
            <v>1151</v>
          </cell>
          <cell r="B87" t="str">
            <v>Tierra negra</v>
          </cell>
          <cell r="C87" t="str">
            <v xml:space="preserve">m3 </v>
          </cell>
          <cell r="D87">
            <v>160</v>
          </cell>
          <cell r="F87">
            <v>160</v>
          </cell>
          <cell r="G87" t="str">
            <v>$</v>
          </cell>
        </row>
        <row r="88">
          <cell r="A88">
            <v>1400</v>
          </cell>
          <cell r="B88" t="str">
            <v>Agregado 0-6</v>
          </cell>
          <cell r="C88" t="str">
            <v>ton</v>
          </cell>
          <cell r="D88">
            <v>333.2</v>
          </cell>
          <cell r="F88">
            <v>333.2</v>
          </cell>
          <cell r="G88" t="str">
            <v>$</v>
          </cell>
        </row>
        <row r="89">
          <cell r="A89">
            <v>1401</v>
          </cell>
          <cell r="B89" t="str">
            <v>Agregado 6-19</v>
          </cell>
          <cell r="C89" t="str">
            <v>ton</v>
          </cell>
          <cell r="D89">
            <v>393.2</v>
          </cell>
          <cell r="F89">
            <v>393.2</v>
          </cell>
          <cell r="G89" t="str">
            <v>$</v>
          </cell>
        </row>
        <row r="90">
          <cell r="A90">
            <v>1402</v>
          </cell>
          <cell r="B90" t="str">
            <v>Agregado 10-30</v>
          </cell>
          <cell r="C90" t="str">
            <v>ton</v>
          </cell>
          <cell r="D90">
            <v>409.8</v>
          </cell>
          <cell r="F90">
            <v>409.8</v>
          </cell>
          <cell r="G90" t="str">
            <v>$</v>
          </cell>
        </row>
        <row r="91">
          <cell r="A91">
            <v>1403</v>
          </cell>
          <cell r="B91" t="str">
            <v>Filler</v>
          </cell>
          <cell r="C91" t="str">
            <v>ton</v>
          </cell>
          <cell r="D91">
            <v>1380.33</v>
          </cell>
          <cell r="F91">
            <v>1380.33</v>
          </cell>
          <cell r="G91" t="str">
            <v>$</v>
          </cell>
        </row>
        <row r="92">
          <cell r="A92">
            <v>1404</v>
          </cell>
          <cell r="B92" t="str">
            <v>Agregado 3-9</v>
          </cell>
          <cell r="C92" t="str">
            <v>ton</v>
          </cell>
          <cell r="D92">
            <v>473.2</v>
          </cell>
          <cell r="F92">
            <v>473.2</v>
          </cell>
          <cell r="G92" t="str">
            <v>$</v>
          </cell>
        </row>
        <row r="93">
          <cell r="A93">
            <v>1405</v>
          </cell>
          <cell r="B93" t="str">
            <v>Arena silícea sin zarandear</v>
          </cell>
          <cell r="C93" t="str">
            <v>ton</v>
          </cell>
          <cell r="D93">
            <v>201.6</v>
          </cell>
          <cell r="F93">
            <v>201.6</v>
          </cell>
          <cell r="G93" t="str">
            <v>$</v>
          </cell>
        </row>
        <row r="94">
          <cell r="A94">
            <v>1406</v>
          </cell>
          <cell r="B94" t="str">
            <v>Piedra de 1° voladura</v>
          </cell>
          <cell r="C94" t="str">
            <v>ton</v>
          </cell>
          <cell r="D94">
            <v>425.8</v>
          </cell>
          <cell r="F94">
            <v>425.8</v>
          </cell>
          <cell r="G94" t="str">
            <v>$</v>
          </cell>
        </row>
        <row r="95">
          <cell r="A95">
            <v>1472</v>
          </cell>
          <cell r="B95" t="str">
            <v>Arena silícea</v>
          </cell>
          <cell r="C95" t="str">
            <v>ton</v>
          </cell>
          <cell r="D95">
            <v>234.93</v>
          </cell>
          <cell r="F95">
            <v>234.93</v>
          </cell>
          <cell r="G95" t="str">
            <v>$</v>
          </cell>
        </row>
        <row r="96">
          <cell r="A96">
            <v>1471</v>
          </cell>
          <cell r="B96" t="str">
            <v>Cemento asfáltico AM3</v>
          </cell>
          <cell r="C96" t="str">
            <v>ton</v>
          </cell>
          <cell r="D96">
            <v>12081</v>
          </cell>
          <cell r="E96">
            <v>7.0000000000000007E-2</v>
          </cell>
          <cell r="F96">
            <v>12926.67</v>
          </cell>
          <cell r="G96" t="str">
            <v>$</v>
          </cell>
        </row>
        <row r="97">
          <cell r="A97">
            <v>1473</v>
          </cell>
          <cell r="B97" t="str">
            <v>Cemento asfáltico CA30</v>
          </cell>
          <cell r="C97" t="str">
            <v>ton</v>
          </cell>
          <cell r="D97">
            <v>8474</v>
          </cell>
          <cell r="F97">
            <v>8474</v>
          </cell>
          <cell r="G97" t="str">
            <v>$</v>
          </cell>
        </row>
        <row r="98">
          <cell r="A98">
            <v>1474</v>
          </cell>
          <cell r="B98" t="str">
            <v>Gas oil para planta</v>
          </cell>
          <cell r="C98" t="str">
            <v>ton</v>
          </cell>
          <cell r="D98">
            <v>13306.132231404959</v>
          </cell>
          <cell r="F98">
            <v>13306.132231404959</v>
          </cell>
          <cell r="G98" t="str">
            <v>$</v>
          </cell>
        </row>
        <row r="99">
          <cell r="A99">
            <v>1475</v>
          </cell>
          <cell r="B99" t="str">
            <v>Fuel oil para planta</v>
          </cell>
          <cell r="C99" t="str">
            <v>ton</v>
          </cell>
          <cell r="D99">
            <v>8075</v>
          </cell>
          <cell r="F99">
            <v>8075</v>
          </cell>
          <cell r="G99" t="str">
            <v>$</v>
          </cell>
        </row>
        <row r="100">
          <cell r="A100">
            <v>1476</v>
          </cell>
          <cell r="B100" t="str">
            <v>Emulsión corte rápido modificada</v>
          </cell>
          <cell r="C100" t="str">
            <v>ton</v>
          </cell>
          <cell r="D100">
            <v>9274</v>
          </cell>
          <cell r="F100">
            <v>9274</v>
          </cell>
          <cell r="G100" t="str">
            <v>$</v>
          </cell>
        </row>
        <row r="101">
          <cell r="A101">
            <v>1477</v>
          </cell>
          <cell r="B101" t="str">
            <v>Emulsión corte medio</v>
          </cell>
          <cell r="C101" t="str">
            <v>ton</v>
          </cell>
          <cell r="D101">
            <v>9638</v>
          </cell>
          <cell r="F101">
            <v>9638</v>
          </cell>
          <cell r="G101" t="str">
            <v>$</v>
          </cell>
        </row>
        <row r="102">
          <cell r="A102">
            <v>1479</v>
          </cell>
          <cell r="B102" t="str">
            <v xml:space="preserve">Emulsión corte rápido </v>
          </cell>
          <cell r="C102" t="str">
            <v>ton</v>
          </cell>
          <cell r="D102">
            <v>7265</v>
          </cell>
          <cell r="F102">
            <v>7265</v>
          </cell>
          <cell r="G102" t="str">
            <v>$</v>
          </cell>
        </row>
        <row r="103">
          <cell r="A103">
            <v>1478</v>
          </cell>
          <cell r="B103" t="str">
            <v>Asfalto Modif c/ Polim p sellado de Fisuras</v>
          </cell>
          <cell r="C103" t="str">
            <v>kg</v>
          </cell>
          <cell r="D103">
            <v>30</v>
          </cell>
          <cell r="F103">
            <v>30</v>
          </cell>
          <cell r="G103" t="str">
            <v>$</v>
          </cell>
        </row>
        <row r="104">
          <cell r="A104">
            <v>1480</v>
          </cell>
          <cell r="B104" t="str">
            <v>Brea en panes</v>
          </cell>
          <cell r="C104" t="str">
            <v>kg</v>
          </cell>
          <cell r="D104">
            <v>11.08</v>
          </cell>
          <cell r="F104">
            <v>11.08</v>
          </cell>
          <cell r="G104" t="str">
            <v>$</v>
          </cell>
        </row>
        <row r="105">
          <cell r="A105">
            <v>1482</v>
          </cell>
          <cell r="B105" t="str">
            <v>Disco de aserrado</v>
          </cell>
          <cell r="C105" t="str">
            <v>ud</v>
          </cell>
          <cell r="D105">
            <v>3504.25</v>
          </cell>
          <cell r="F105">
            <v>3504.25</v>
          </cell>
          <cell r="G105" t="str">
            <v>$</v>
          </cell>
        </row>
        <row r="106">
          <cell r="A106">
            <v>1481</v>
          </cell>
          <cell r="B106" t="str">
            <v>Aditivo mejorador de adherencia</v>
          </cell>
          <cell r="C106" t="str">
            <v>tn</v>
          </cell>
          <cell r="D106">
            <v>67940</v>
          </cell>
          <cell r="F106">
            <v>67940</v>
          </cell>
          <cell r="G106" t="str">
            <v>$</v>
          </cell>
        </row>
        <row r="107">
          <cell r="A107">
            <v>1483</v>
          </cell>
          <cell r="B107" t="str">
            <v>Aditivo mejorador de adherencia</v>
          </cell>
          <cell r="C107" t="str">
            <v>tn</v>
          </cell>
          <cell r="D107">
            <v>40501</v>
          </cell>
          <cell r="F107">
            <v>40501</v>
          </cell>
          <cell r="G107" t="str">
            <v>$</v>
          </cell>
        </row>
        <row r="108">
          <cell r="A108">
            <v>1500</v>
          </cell>
          <cell r="B108" t="str">
            <v>Vivienda para Inspección</v>
          </cell>
          <cell r="C108" t="str">
            <v>mes</v>
          </cell>
          <cell r="D108">
            <v>8000</v>
          </cell>
          <cell r="F108">
            <v>8000</v>
          </cell>
          <cell r="G108" t="str">
            <v>$</v>
          </cell>
        </row>
        <row r="109">
          <cell r="A109">
            <v>1501</v>
          </cell>
          <cell r="B109" t="str">
            <v>Computadoras para inspección</v>
          </cell>
          <cell r="C109" t="str">
            <v>ud</v>
          </cell>
          <cell r="D109">
            <v>20000</v>
          </cell>
          <cell r="F109">
            <v>20000</v>
          </cell>
          <cell r="G109" t="str">
            <v>$</v>
          </cell>
        </row>
        <row r="110">
          <cell r="A110">
            <v>1502</v>
          </cell>
          <cell r="B110" t="str">
            <v>TE celular para inspección</v>
          </cell>
          <cell r="C110" t="str">
            <v>gl</v>
          </cell>
          <cell r="D110">
            <v>9000</v>
          </cell>
          <cell r="F110">
            <v>9000</v>
          </cell>
          <cell r="G110" t="str">
            <v>$</v>
          </cell>
        </row>
        <row r="111">
          <cell r="A111">
            <v>1503</v>
          </cell>
          <cell r="B111" t="str">
            <v>Máquina fotográfica</v>
          </cell>
          <cell r="C111" t="str">
            <v>ud</v>
          </cell>
          <cell r="D111">
            <v>3000</v>
          </cell>
          <cell r="F111">
            <v>3000</v>
          </cell>
          <cell r="G111" t="str">
            <v>$</v>
          </cell>
        </row>
        <row r="112">
          <cell r="A112">
            <v>1504</v>
          </cell>
          <cell r="B112" t="str">
            <v>Carteles de obra</v>
          </cell>
          <cell r="C112" t="str">
            <v>ud</v>
          </cell>
          <cell r="D112">
            <v>30000</v>
          </cell>
          <cell r="F112">
            <v>30000</v>
          </cell>
          <cell r="G112" t="str">
            <v>$</v>
          </cell>
        </row>
        <row r="113">
          <cell r="A113">
            <v>1505</v>
          </cell>
          <cell r="B113" t="str">
            <v>Instalación laboratorio y equipamiento</v>
          </cell>
          <cell r="C113" t="str">
            <v>gl</v>
          </cell>
          <cell r="D113">
            <v>80000</v>
          </cell>
          <cell r="F113">
            <v>80000</v>
          </cell>
          <cell r="G113" t="str">
            <v>$</v>
          </cell>
        </row>
        <row r="114">
          <cell r="A114">
            <v>1506</v>
          </cell>
          <cell r="B114" t="str">
            <v>Contenedor oficina</v>
          </cell>
          <cell r="C114" t="str">
            <v>mes</v>
          </cell>
          <cell r="D114">
            <v>3000</v>
          </cell>
          <cell r="F114">
            <v>3000</v>
          </cell>
          <cell r="G114" t="str">
            <v>$</v>
          </cell>
        </row>
        <row r="115">
          <cell r="A115">
            <v>1507</v>
          </cell>
          <cell r="B115" t="str">
            <v>Contenedor sanitarios</v>
          </cell>
          <cell r="C115" t="str">
            <v>mes</v>
          </cell>
          <cell r="D115">
            <v>4000</v>
          </cell>
          <cell r="F115">
            <v>4000</v>
          </cell>
          <cell r="G115" t="str">
            <v>$</v>
          </cell>
        </row>
        <row r="116">
          <cell r="A116">
            <v>1508</v>
          </cell>
          <cell r="B116" t="str">
            <v>Contenedor vestuarios</v>
          </cell>
          <cell r="C116" t="str">
            <v>mes</v>
          </cell>
          <cell r="D116">
            <v>2500</v>
          </cell>
          <cell r="F116">
            <v>2500</v>
          </cell>
          <cell r="G116" t="str">
            <v>$</v>
          </cell>
        </row>
        <row r="117">
          <cell r="A117">
            <v>1509</v>
          </cell>
          <cell r="B117" t="str">
            <v>Contenedor comedor</v>
          </cell>
          <cell r="C117" t="str">
            <v>mes</v>
          </cell>
          <cell r="D117">
            <v>3000</v>
          </cell>
          <cell r="F117">
            <v>3000</v>
          </cell>
          <cell r="G117" t="str">
            <v>$</v>
          </cell>
        </row>
        <row r="118">
          <cell r="A118">
            <v>1510</v>
          </cell>
          <cell r="B118" t="str">
            <v>Contenedor depósito</v>
          </cell>
          <cell r="C118" t="str">
            <v>mes</v>
          </cell>
          <cell r="D118">
            <v>2500</v>
          </cell>
          <cell r="F118">
            <v>2500</v>
          </cell>
          <cell r="G118" t="str">
            <v>$</v>
          </cell>
        </row>
        <row r="119">
          <cell r="A119">
            <v>1511</v>
          </cell>
          <cell r="B119" t="str">
            <v>Mobiliario inspección</v>
          </cell>
          <cell r="C119" t="str">
            <v>gl</v>
          </cell>
          <cell r="D119">
            <v>100000</v>
          </cell>
          <cell r="F119">
            <v>100000</v>
          </cell>
          <cell r="G119" t="str">
            <v>$</v>
          </cell>
        </row>
        <row r="120">
          <cell r="A120">
            <v>1512</v>
          </cell>
          <cell r="B120" t="str">
            <v>Impresoras</v>
          </cell>
          <cell r="C120" t="str">
            <v>ud</v>
          </cell>
          <cell r="D120">
            <v>5000</v>
          </cell>
          <cell r="F120">
            <v>5000</v>
          </cell>
          <cell r="G120" t="str">
            <v>$</v>
          </cell>
        </row>
        <row r="121">
          <cell r="A121">
            <v>1513</v>
          </cell>
          <cell r="B121" t="str">
            <v>Licencias de software</v>
          </cell>
          <cell r="C121" t="str">
            <v>gl</v>
          </cell>
          <cell r="D121">
            <v>100000</v>
          </cell>
          <cell r="F121">
            <v>100000</v>
          </cell>
          <cell r="G121" t="str">
            <v>$</v>
          </cell>
        </row>
        <row r="122">
          <cell r="A122">
            <v>1514</v>
          </cell>
          <cell r="B122" t="str">
            <v>Instrumental topográfico</v>
          </cell>
          <cell r="C122" t="str">
            <v>gl</v>
          </cell>
          <cell r="D122">
            <v>50000</v>
          </cell>
          <cell r="F122">
            <v>50000</v>
          </cell>
          <cell r="G122" t="str">
            <v>$</v>
          </cell>
        </row>
        <row r="123">
          <cell r="A123">
            <v>1520</v>
          </cell>
          <cell r="B123" t="str">
            <v>Ayudante para la inspección</v>
          </cell>
          <cell r="C123" t="str">
            <v>gl</v>
          </cell>
          <cell r="D123">
            <v>293128.14118815004</v>
          </cell>
          <cell r="F123">
            <v>293128.14118815004</v>
          </cell>
          <cell r="G123" t="str">
            <v>$</v>
          </cell>
        </row>
        <row r="124">
          <cell r="A124">
            <v>1601</v>
          </cell>
          <cell r="B124" t="str">
            <v>Malla para gavión</v>
          </cell>
          <cell r="C124" t="str">
            <v xml:space="preserve">m3 </v>
          </cell>
          <cell r="D124">
            <v>513</v>
          </cell>
          <cell r="F124">
            <v>513</v>
          </cell>
          <cell r="G124" t="str">
            <v>$</v>
          </cell>
        </row>
        <row r="125">
          <cell r="A125">
            <v>1602</v>
          </cell>
          <cell r="B125" t="str">
            <v xml:space="preserve">Malla para colchoneta </v>
          </cell>
          <cell r="C125" t="str">
            <v>m2</v>
          </cell>
          <cell r="D125">
            <v>202.5</v>
          </cell>
          <cell r="F125">
            <v>202.5</v>
          </cell>
          <cell r="G125" t="str">
            <v>$</v>
          </cell>
        </row>
        <row r="126">
          <cell r="A126">
            <v>1603</v>
          </cell>
          <cell r="B126" t="str">
            <v>Piedra para pedraplén</v>
          </cell>
          <cell r="C126" t="str">
            <v>ton</v>
          </cell>
          <cell r="D126">
            <v>410</v>
          </cell>
          <cell r="F126">
            <v>410</v>
          </cell>
          <cell r="G126" t="str">
            <v>$</v>
          </cell>
        </row>
        <row r="127">
          <cell r="A127">
            <v>1604</v>
          </cell>
          <cell r="B127" t="str">
            <v>Piedra para gaviones y colchonetas</v>
          </cell>
          <cell r="C127" t="str">
            <v>ton</v>
          </cell>
          <cell r="D127">
            <v>420</v>
          </cell>
          <cell r="F127">
            <v>420</v>
          </cell>
          <cell r="G127" t="str">
            <v>$</v>
          </cell>
        </row>
        <row r="128">
          <cell r="A128">
            <v>1610</v>
          </cell>
          <cell r="B128" t="str">
            <v>Automóvil para Inspección</v>
          </cell>
          <cell r="C128" t="str">
            <v>ud</v>
          </cell>
          <cell r="D128">
            <v>279000</v>
          </cell>
          <cell r="F128">
            <v>279000</v>
          </cell>
          <cell r="G128" t="str">
            <v>$</v>
          </cell>
        </row>
        <row r="129">
          <cell r="A129">
            <v>1650</v>
          </cell>
          <cell r="B129" t="str">
            <v>Columna 12 m con 2 brazos de 2,5 m</v>
          </cell>
          <cell r="C129" t="str">
            <v>ud</v>
          </cell>
          <cell r="D129">
            <v>14312</v>
          </cell>
          <cell r="F129">
            <v>14312</v>
          </cell>
          <cell r="G129" t="str">
            <v>$</v>
          </cell>
        </row>
        <row r="130">
          <cell r="A130">
            <v>1651</v>
          </cell>
          <cell r="B130" t="str">
            <v>Tablero de columna TAB 402 inc. terminales</v>
          </cell>
          <cell r="C130" t="str">
            <v>ud</v>
          </cell>
          <cell r="D130">
            <v>684</v>
          </cell>
          <cell r="F130">
            <v>684</v>
          </cell>
          <cell r="G130" t="str">
            <v>$</v>
          </cell>
        </row>
        <row r="131">
          <cell r="A131">
            <v>1652</v>
          </cell>
          <cell r="B131" t="str">
            <v>Jabalina IRAM 2309</v>
          </cell>
          <cell r="C131" t="str">
            <v>ud</v>
          </cell>
          <cell r="D131">
            <v>507</v>
          </cell>
          <cell r="F131">
            <v>507</v>
          </cell>
          <cell r="G131" t="str">
            <v>$</v>
          </cell>
        </row>
        <row r="132">
          <cell r="A132">
            <v>1653</v>
          </cell>
          <cell r="B132" t="str">
            <v>Pintura y numeros en columnas</v>
          </cell>
          <cell r="C132" t="str">
            <v>ud</v>
          </cell>
          <cell r="D132">
            <v>406.25</v>
          </cell>
          <cell r="F132">
            <v>406.25</v>
          </cell>
          <cell r="G132" t="str">
            <v>$</v>
          </cell>
        </row>
        <row r="133">
          <cell r="A133">
            <v>1654</v>
          </cell>
          <cell r="B133" t="str">
            <v>Luminaria V70 armada con Sodio 400W</v>
          </cell>
          <cell r="C133" t="str">
            <v>ud</v>
          </cell>
          <cell r="D133">
            <v>3050</v>
          </cell>
          <cell r="F133">
            <v>3050</v>
          </cell>
          <cell r="G133" t="str">
            <v>$</v>
          </cell>
        </row>
        <row r="134">
          <cell r="A134">
            <v>1655</v>
          </cell>
          <cell r="B134" t="str">
            <v>Tablero de comando de iluminación</v>
          </cell>
          <cell r="C134" t="str">
            <v>ud</v>
          </cell>
          <cell r="D134">
            <v>44500</v>
          </cell>
          <cell r="F134">
            <v>44500</v>
          </cell>
          <cell r="G134" t="str">
            <v>$</v>
          </cell>
        </row>
        <row r="135">
          <cell r="A135">
            <v>1656</v>
          </cell>
          <cell r="B135" t="str">
            <v>SET de 16 kVA</v>
          </cell>
          <cell r="C135" t="str">
            <v>ud</v>
          </cell>
          <cell r="D135">
            <v>34022.5</v>
          </cell>
          <cell r="F135">
            <v>34022.5</v>
          </cell>
          <cell r="G135" t="str">
            <v>$</v>
          </cell>
        </row>
        <row r="136">
          <cell r="A136">
            <v>1656.5</v>
          </cell>
          <cell r="B136" t="str">
            <v>SET de 25 kVA</v>
          </cell>
          <cell r="C136" t="str">
            <v>ud</v>
          </cell>
          <cell r="D136">
            <v>38285</v>
          </cell>
          <cell r="F136">
            <v>38285</v>
          </cell>
          <cell r="G136" t="str">
            <v>$</v>
          </cell>
        </row>
        <row r="137">
          <cell r="A137">
            <v>1657</v>
          </cell>
          <cell r="B137" t="str">
            <v>Conductor cobre desnudo 35 mm2</v>
          </cell>
          <cell r="C137" t="str">
            <v>m</v>
          </cell>
          <cell r="D137">
            <v>18.29</v>
          </cell>
          <cell r="F137">
            <v>18.29</v>
          </cell>
          <cell r="G137" t="str">
            <v>$</v>
          </cell>
        </row>
        <row r="138">
          <cell r="A138">
            <v>1658</v>
          </cell>
          <cell r="B138" t="str">
            <v>Conductor subterráneo 4x10 mm2</v>
          </cell>
          <cell r="C138" t="str">
            <v>m</v>
          </cell>
          <cell r="D138">
            <v>87</v>
          </cell>
          <cell r="F138">
            <v>87</v>
          </cell>
          <cell r="G138" t="str">
            <v>$</v>
          </cell>
        </row>
        <row r="139">
          <cell r="A139">
            <v>1659</v>
          </cell>
          <cell r="B139" t="str">
            <v>Conductor subterráneo 4x6 mm2</v>
          </cell>
          <cell r="C139" t="str">
            <v>m</v>
          </cell>
          <cell r="D139">
            <v>51.42</v>
          </cell>
          <cell r="F139">
            <v>51.42</v>
          </cell>
          <cell r="G139" t="str">
            <v>$</v>
          </cell>
        </row>
        <row r="140">
          <cell r="A140">
            <v>1691</v>
          </cell>
          <cell r="B140" t="str">
            <v>Gestion administrativa de mensuras</v>
          </cell>
          <cell r="C140" t="str">
            <v>gl</v>
          </cell>
          <cell r="D140">
            <v>300000</v>
          </cell>
          <cell r="F140">
            <v>300000</v>
          </cell>
          <cell r="G140" t="str">
            <v>$</v>
          </cell>
        </row>
        <row r="143">
          <cell r="G143">
            <v>0.70655615568729835</v>
          </cell>
        </row>
        <row r="145">
          <cell r="B145" t="str">
            <v>EQUIPO</v>
          </cell>
        </row>
        <row r="146">
          <cell r="A146" t="str">
            <v>Cod</v>
          </cell>
          <cell r="B146" t="str">
            <v>Descripción</v>
          </cell>
          <cell r="C146" t="str">
            <v>Ud</v>
          </cell>
          <cell r="D146" t="str">
            <v>Costo</v>
          </cell>
          <cell r="F146" t="str">
            <v>Consumo</v>
          </cell>
          <cell r="G146" t="str">
            <v>$</v>
          </cell>
        </row>
        <row r="147">
          <cell r="A147">
            <v>2201</v>
          </cell>
          <cell r="B147" t="str">
            <v>Automóvil 4 Puertas</v>
          </cell>
          <cell r="C147" t="str">
            <v>mes</v>
          </cell>
          <cell r="D147">
            <v>5972.2</v>
          </cell>
          <cell r="F147">
            <v>1.4</v>
          </cell>
          <cell r="G147" t="str">
            <v>$</v>
          </cell>
        </row>
        <row r="148">
          <cell r="A148">
            <v>2202</v>
          </cell>
          <cell r="B148" t="str">
            <v>Pick Up Compacta</v>
          </cell>
          <cell r="C148" t="str">
            <v>mes</v>
          </cell>
          <cell r="D148">
            <v>8226.8333333333321</v>
          </cell>
          <cell r="F148">
            <v>2.4</v>
          </cell>
          <cell r="G148" t="str">
            <v>$</v>
          </cell>
        </row>
        <row r="149">
          <cell r="A149">
            <v>2203</v>
          </cell>
          <cell r="B149" t="str">
            <v>Camioneta 4x4</v>
          </cell>
          <cell r="C149" t="str">
            <v>mes</v>
          </cell>
          <cell r="D149">
            <v>17343.333333333332</v>
          </cell>
          <cell r="F149">
            <v>12.6</v>
          </cell>
          <cell r="G149" t="str">
            <v>$</v>
          </cell>
        </row>
        <row r="150">
          <cell r="A150">
            <v>2204</v>
          </cell>
          <cell r="B150" t="str">
            <v>Camión Tractor</v>
          </cell>
          <cell r="C150" t="str">
            <v>mes</v>
          </cell>
          <cell r="D150">
            <v>45715.516528925618</v>
          </cell>
          <cell r="F150">
            <v>23.4</v>
          </cell>
          <cell r="G150" t="str">
            <v>$</v>
          </cell>
        </row>
        <row r="151">
          <cell r="A151">
            <v>2205</v>
          </cell>
          <cell r="B151" t="str">
            <v>Camión Tractor con batea</v>
          </cell>
          <cell r="C151" t="str">
            <v>mes</v>
          </cell>
          <cell r="D151">
            <v>71263.533057851237</v>
          </cell>
          <cell r="F151">
            <v>29.7</v>
          </cell>
          <cell r="G151" t="str">
            <v>$</v>
          </cell>
        </row>
        <row r="152">
          <cell r="A152">
            <v>2206</v>
          </cell>
          <cell r="B152" t="str">
            <v>Camión Volcador 18 m3</v>
          </cell>
          <cell r="C152" t="str">
            <v>mes</v>
          </cell>
          <cell r="D152">
            <v>62228.341597796134</v>
          </cell>
          <cell r="F152">
            <v>36</v>
          </cell>
          <cell r="G152" t="str">
            <v>$</v>
          </cell>
        </row>
        <row r="153">
          <cell r="A153">
            <v>2207</v>
          </cell>
          <cell r="B153" t="str">
            <v>Camión regador de agua 20 m3</v>
          </cell>
          <cell r="C153" t="str">
            <v>mes</v>
          </cell>
          <cell r="D153">
            <v>57948.849862258954</v>
          </cell>
          <cell r="F153">
            <v>27.9</v>
          </cell>
          <cell r="G153" t="str">
            <v>$</v>
          </cell>
        </row>
        <row r="154">
          <cell r="A154">
            <v>2208</v>
          </cell>
          <cell r="B154" t="str">
            <v>Camión regador de ásfalto</v>
          </cell>
          <cell r="C154" t="str">
            <v>mes</v>
          </cell>
          <cell r="D154">
            <v>36888.049862258944</v>
          </cell>
          <cell r="F154">
            <v>21.6</v>
          </cell>
          <cell r="G154" t="str">
            <v>$</v>
          </cell>
        </row>
        <row r="155">
          <cell r="A155">
            <v>2209</v>
          </cell>
          <cell r="B155" t="str">
            <v>Camión c/equipo pulverizador</v>
          </cell>
          <cell r="C155" t="str">
            <v>mes</v>
          </cell>
          <cell r="D155">
            <v>55825.016528925618</v>
          </cell>
          <cell r="F155">
            <v>21.6</v>
          </cell>
          <cell r="G155" t="str">
            <v>$</v>
          </cell>
        </row>
        <row r="156">
          <cell r="A156">
            <v>2210</v>
          </cell>
          <cell r="B156" t="str">
            <v>Camión playo</v>
          </cell>
          <cell r="C156" t="str">
            <v>mes</v>
          </cell>
          <cell r="D156">
            <v>44901.016528925618</v>
          </cell>
          <cell r="F156">
            <v>28.8</v>
          </cell>
          <cell r="G156" t="str">
            <v>$</v>
          </cell>
        </row>
        <row r="157">
          <cell r="A157">
            <v>2211</v>
          </cell>
          <cell r="B157" t="str">
            <v>Tractor sobre neumáticos</v>
          </cell>
          <cell r="C157" t="str">
            <v>mes</v>
          </cell>
          <cell r="D157">
            <v>38440.656528925618</v>
          </cell>
          <cell r="F157">
            <v>15</v>
          </cell>
          <cell r="G157" t="str">
            <v>$</v>
          </cell>
        </row>
        <row r="158">
          <cell r="A158">
            <v>2212</v>
          </cell>
          <cell r="B158" t="str">
            <v>Tractor sobre neumáticos</v>
          </cell>
          <cell r="C158" t="str">
            <v>mes</v>
          </cell>
          <cell r="D158">
            <v>34946.726528925617</v>
          </cell>
          <cell r="F158">
            <v>18</v>
          </cell>
          <cell r="G158" t="str">
            <v>$</v>
          </cell>
        </row>
        <row r="159">
          <cell r="A159">
            <v>2213</v>
          </cell>
          <cell r="B159" t="str">
            <v>Tractor sobre neumáticos</v>
          </cell>
          <cell r="C159" t="str">
            <v>mes</v>
          </cell>
          <cell r="D159">
            <v>27105.023195592286</v>
          </cell>
          <cell r="F159">
            <v>10.8</v>
          </cell>
          <cell r="G159" t="str">
            <v>$</v>
          </cell>
        </row>
        <row r="160">
          <cell r="A160">
            <v>2214</v>
          </cell>
          <cell r="B160" t="str">
            <v>Camión Mixer 9 m3</v>
          </cell>
          <cell r="C160" t="str">
            <v>mes</v>
          </cell>
          <cell r="D160">
            <v>74452.783195592274</v>
          </cell>
          <cell r="F160">
            <v>43.2</v>
          </cell>
          <cell r="G160" t="str">
            <v>$</v>
          </cell>
        </row>
        <row r="161">
          <cell r="A161">
            <v>2215</v>
          </cell>
          <cell r="B161" t="str">
            <v>Batea acoplado</v>
          </cell>
          <cell r="C161" t="str">
            <v>mes</v>
          </cell>
          <cell r="D161">
            <v>14297.666666666662</v>
          </cell>
          <cell r="F161">
            <v>0</v>
          </cell>
          <cell r="G161" t="str">
            <v>$</v>
          </cell>
        </row>
        <row r="162">
          <cell r="A162">
            <v>2216</v>
          </cell>
          <cell r="B162" t="str">
            <v>Carretón acoplado</v>
          </cell>
          <cell r="C162" t="str">
            <v>mes</v>
          </cell>
          <cell r="D162">
            <v>28342.849862258947</v>
          </cell>
          <cell r="F162">
            <v>0</v>
          </cell>
          <cell r="G162" t="str">
            <v>$</v>
          </cell>
        </row>
        <row r="163">
          <cell r="A163">
            <v>2217</v>
          </cell>
          <cell r="B163" t="str">
            <v>Carretón de tiro</v>
          </cell>
          <cell r="C163" t="str">
            <v>mes</v>
          </cell>
          <cell r="D163">
            <v>11097.008264462809</v>
          </cell>
          <cell r="F163">
            <v>0</v>
          </cell>
          <cell r="G163" t="str">
            <v>$</v>
          </cell>
        </row>
        <row r="164">
          <cell r="A164">
            <v>2218</v>
          </cell>
          <cell r="B164" t="str">
            <v>Grúa sobre neumáticos</v>
          </cell>
          <cell r="C164" t="str">
            <v>mes</v>
          </cell>
          <cell r="D164">
            <v>73184.266666666663</v>
          </cell>
          <cell r="F164">
            <v>34</v>
          </cell>
          <cell r="G164" t="str">
            <v>$</v>
          </cell>
        </row>
        <row r="165">
          <cell r="A165">
            <v>2219</v>
          </cell>
          <cell r="B165" t="str">
            <v>Grúa para pilotes</v>
          </cell>
          <cell r="C165" t="str">
            <v>mes</v>
          </cell>
          <cell r="D165">
            <v>93083.499999999985</v>
          </cell>
          <cell r="F165">
            <v>43.2</v>
          </cell>
          <cell r="G165" t="str">
            <v>$</v>
          </cell>
        </row>
        <row r="166">
          <cell r="A166">
            <v>2220</v>
          </cell>
          <cell r="B166" t="str">
            <v>Grúa p/coloc. de tablestacas</v>
          </cell>
          <cell r="C166" t="str">
            <v>mes</v>
          </cell>
          <cell r="D166">
            <v>94361.5</v>
          </cell>
          <cell r="F166">
            <v>45.6</v>
          </cell>
          <cell r="G166" t="str">
            <v>$</v>
          </cell>
        </row>
        <row r="167">
          <cell r="A167">
            <v>2221</v>
          </cell>
          <cell r="B167" t="str">
            <v>Grúa sobre neumáticos 200 tn</v>
          </cell>
          <cell r="C167" t="str">
            <v>mes</v>
          </cell>
          <cell r="D167">
            <v>234685.99999999997</v>
          </cell>
          <cell r="F167">
            <v>52.8</v>
          </cell>
          <cell r="G167" t="str">
            <v>$</v>
          </cell>
        </row>
        <row r="168">
          <cell r="A168">
            <v>2222</v>
          </cell>
          <cell r="B168" t="str">
            <v>Fresadora ancho 2mt</v>
          </cell>
          <cell r="C168" t="str">
            <v>mes</v>
          </cell>
          <cell r="D168">
            <v>136065.94666666666</v>
          </cell>
          <cell r="F168">
            <v>66</v>
          </cell>
          <cell r="G168" t="str">
            <v>$</v>
          </cell>
        </row>
        <row r="169">
          <cell r="A169">
            <v>2223</v>
          </cell>
          <cell r="B169" t="str">
            <v>Fresadora ancho 1mt</v>
          </cell>
          <cell r="C169" t="str">
            <v>mes</v>
          </cell>
          <cell r="D169">
            <v>59508.933333333334</v>
          </cell>
          <cell r="F169">
            <v>25</v>
          </cell>
          <cell r="G169" t="str">
            <v>$</v>
          </cell>
        </row>
        <row r="170">
          <cell r="A170">
            <v>2224</v>
          </cell>
          <cell r="B170" t="str">
            <v>Terminadora de asfalto</v>
          </cell>
          <cell r="C170" t="str">
            <v>mes</v>
          </cell>
          <cell r="D170">
            <v>67537.983333333323</v>
          </cell>
          <cell r="F170">
            <v>19</v>
          </cell>
          <cell r="G170" t="str">
            <v>$</v>
          </cell>
        </row>
        <row r="171">
          <cell r="A171">
            <v>2225</v>
          </cell>
          <cell r="B171" t="str">
            <v>Recicladora asfalto</v>
          </cell>
          <cell r="C171" t="str">
            <v>mes</v>
          </cell>
          <cell r="D171">
            <v>160812.33333333334</v>
          </cell>
          <cell r="F171">
            <v>48</v>
          </cell>
          <cell r="G171" t="str">
            <v>$</v>
          </cell>
        </row>
        <row r="172">
          <cell r="A172">
            <v>2226</v>
          </cell>
          <cell r="B172" t="str">
            <v>Barredora sopladora</v>
          </cell>
          <cell r="C172" t="str">
            <v>mes</v>
          </cell>
          <cell r="D172">
            <v>8968.8333333333321</v>
          </cell>
          <cell r="F172">
            <v>5.3</v>
          </cell>
          <cell r="G172" t="str">
            <v>$</v>
          </cell>
        </row>
        <row r="173">
          <cell r="A173">
            <v>2227</v>
          </cell>
          <cell r="B173" t="str">
            <v>Topadora</v>
          </cell>
          <cell r="C173" t="str">
            <v>mes</v>
          </cell>
          <cell r="D173">
            <v>123715.16666666666</v>
          </cell>
          <cell r="F173">
            <v>22.2</v>
          </cell>
          <cell r="G173" t="str">
            <v>$</v>
          </cell>
        </row>
        <row r="174">
          <cell r="A174">
            <v>2228</v>
          </cell>
          <cell r="B174" t="str">
            <v>Retroexcavadora</v>
          </cell>
          <cell r="C174" t="str">
            <v>mes</v>
          </cell>
          <cell r="D174">
            <v>70958.333333333328</v>
          </cell>
          <cell r="F174">
            <v>17.8</v>
          </cell>
          <cell r="G174" t="str">
            <v>$</v>
          </cell>
        </row>
        <row r="175">
          <cell r="A175">
            <v>2229</v>
          </cell>
          <cell r="B175" t="str">
            <v>Cargadora frontal</v>
          </cell>
          <cell r="C175" t="str">
            <v>mes</v>
          </cell>
          <cell r="D175">
            <v>64163.199999999997</v>
          </cell>
          <cell r="F175">
            <v>15.2</v>
          </cell>
          <cell r="G175" t="str">
            <v>$</v>
          </cell>
        </row>
        <row r="176">
          <cell r="A176">
            <v>2230</v>
          </cell>
          <cell r="B176" t="str">
            <v>Motoniveladora</v>
          </cell>
          <cell r="C176" t="str">
            <v>mes</v>
          </cell>
          <cell r="D176">
            <v>84638</v>
          </cell>
          <cell r="F176">
            <v>20.399999999999999</v>
          </cell>
          <cell r="G176" t="str">
            <v>$</v>
          </cell>
        </row>
        <row r="177">
          <cell r="A177">
            <v>2231</v>
          </cell>
          <cell r="B177" t="str">
            <v>Retropala</v>
          </cell>
          <cell r="C177" t="str">
            <v>mes</v>
          </cell>
          <cell r="D177">
            <v>35366</v>
          </cell>
          <cell r="F177">
            <v>11</v>
          </cell>
          <cell r="G177" t="str">
            <v>$</v>
          </cell>
        </row>
        <row r="178">
          <cell r="A178">
            <v>2232</v>
          </cell>
          <cell r="B178" t="str">
            <v>Minicargadora</v>
          </cell>
          <cell r="C178" t="str">
            <v>mes</v>
          </cell>
          <cell r="D178">
            <v>17418</v>
          </cell>
          <cell r="F178">
            <v>5</v>
          </cell>
          <cell r="G178" t="str">
            <v>$</v>
          </cell>
        </row>
        <row r="179">
          <cell r="A179">
            <v>2233</v>
          </cell>
          <cell r="B179" t="str">
            <v>Rodillo doble liso autoprop</v>
          </cell>
          <cell r="C179" t="str">
            <v>mes</v>
          </cell>
          <cell r="D179">
            <v>45195</v>
          </cell>
          <cell r="F179">
            <v>15.6</v>
          </cell>
          <cell r="G179" t="str">
            <v>$</v>
          </cell>
        </row>
        <row r="180">
          <cell r="A180">
            <v>2234</v>
          </cell>
          <cell r="B180" t="str">
            <v>Rodillo vibratorio Dynapac</v>
          </cell>
          <cell r="C180" t="str">
            <v>mes</v>
          </cell>
          <cell r="D180">
            <v>11475.68</v>
          </cell>
          <cell r="F180">
            <v>1.6</v>
          </cell>
          <cell r="G180" t="str">
            <v>$</v>
          </cell>
        </row>
        <row r="181">
          <cell r="A181">
            <v>2235</v>
          </cell>
          <cell r="B181" t="str">
            <v>Rodillo pata de cabra autoprop 533</v>
          </cell>
          <cell r="C181" t="str">
            <v>mes</v>
          </cell>
          <cell r="D181">
            <v>39912.666666666664</v>
          </cell>
          <cell r="F181">
            <v>10.3</v>
          </cell>
          <cell r="G181" t="str">
            <v>$</v>
          </cell>
        </row>
        <row r="182">
          <cell r="A182">
            <v>2236</v>
          </cell>
          <cell r="B182" t="str">
            <v>Rodillo pata de cabra autoprop 815</v>
          </cell>
          <cell r="C182" t="str">
            <v>mes</v>
          </cell>
          <cell r="D182">
            <v>127227.16666666666</v>
          </cell>
          <cell r="F182">
            <v>28.8</v>
          </cell>
          <cell r="G182" t="str">
            <v>$</v>
          </cell>
        </row>
        <row r="183">
          <cell r="A183">
            <v>2237</v>
          </cell>
          <cell r="B183" t="str">
            <v>Rodillo neumático autopropulsado</v>
          </cell>
          <cell r="C183" t="str">
            <v>mes</v>
          </cell>
          <cell r="D183">
            <v>61810.099999999991</v>
          </cell>
          <cell r="F183">
            <v>12.6</v>
          </cell>
          <cell r="G183" t="str">
            <v>$</v>
          </cell>
        </row>
        <row r="184">
          <cell r="A184">
            <v>2238</v>
          </cell>
          <cell r="B184" t="str">
            <v>Rodillo neumático autopropulsado</v>
          </cell>
          <cell r="C184" t="str">
            <v>mes</v>
          </cell>
          <cell r="D184">
            <v>36078</v>
          </cell>
          <cell r="F184">
            <v>10</v>
          </cell>
          <cell r="G184" t="str">
            <v>$</v>
          </cell>
        </row>
        <row r="185">
          <cell r="A185">
            <v>2239</v>
          </cell>
          <cell r="B185" t="str">
            <v>Planta mezcladora de áridos</v>
          </cell>
          <cell r="C185" t="str">
            <v>mes</v>
          </cell>
          <cell r="D185">
            <v>27931.7</v>
          </cell>
          <cell r="F185">
            <v>0</v>
          </cell>
          <cell r="G185" t="str">
            <v>$</v>
          </cell>
        </row>
        <row r="186">
          <cell r="A186">
            <v>2240</v>
          </cell>
          <cell r="B186" t="str">
            <v>Grupo electrogeno 100 kva</v>
          </cell>
          <cell r="C186" t="str">
            <v>mes</v>
          </cell>
          <cell r="D186">
            <v>23272</v>
          </cell>
          <cell r="F186">
            <v>16</v>
          </cell>
          <cell r="G186" t="str">
            <v>$</v>
          </cell>
        </row>
        <row r="187">
          <cell r="A187">
            <v>2241</v>
          </cell>
          <cell r="B187" t="str">
            <v>Planta dosificadora de hormigón</v>
          </cell>
          <cell r="C187" t="str">
            <v>mes</v>
          </cell>
          <cell r="D187">
            <v>49203.133333333331</v>
          </cell>
          <cell r="F187">
            <v>0</v>
          </cell>
          <cell r="G187" t="str">
            <v>$</v>
          </cell>
        </row>
        <row r="188">
          <cell r="A188">
            <v>2242</v>
          </cell>
          <cell r="B188" t="str">
            <v>Balanza</v>
          </cell>
          <cell r="C188" t="str">
            <v>mes</v>
          </cell>
          <cell r="D188">
            <v>5901.5999999999995</v>
          </cell>
          <cell r="F188">
            <v>0</v>
          </cell>
          <cell r="G188" t="str">
            <v>$</v>
          </cell>
        </row>
        <row r="189">
          <cell r="A189">
            <v>2247</v>
          </cell>
          <cell r="B189" t="str">
            <v>Planta de asfalto</v>
          </cell>
          <cell r="C189" t="str">
            <v>mes</v>
          </cell>
          <cell r="D189">
            <v>152478.66666666666</v>
          </cell>
          <cell r="F189">
            <v>0</v>
          </cell>
          <cell r="G189" t="str">
            <v>$</v>
          </cell>
        </row>
        <row r="190">
          <cell r="A190">
            <v>2248</v>
          </cell>
          <cell r="B190" t="str">
            <v>Tanque caldera p/pta asfáltica</v>
          </cell>
          <cell r="C190" t="str">
            <v>mes</v>
          </cell>
          <cell r="D190">
            <v>54105.333333333328</v>
          </cell>
          <cell r="F190">
            <v>0</v>
          </cell>
          <cell r="G190" t="str">
            <v>$</v>
          </cell>
        </row>
        <row r="191">
          <cell r="A191">
            <v>2249</v>
          </cell>
          <cell r="B191" t="str">
            <v>Tanque p/pta asfáltica</v>
          </cell>
          <cell r="C191" t="str">
            <v>mes</v>
          </cell>
          <cell r="D191">
            <v>44267.999999999993</v>
          </cell>
          <cell r="F191">
            <v>0</v>
          </cell>
          <cell r="G191" t="str">
            <v>$</v>
          </cell>
        </row>
        <row r="192">
          <cell r="A192">
            <v>2250</v>
          </cell>
          <cell r="B192" t="str">
            <v>Grupo electrogeno 170 kva</v>
          </cell>
          <cell r="C192" t="str">
            <v>mes</v>
          </cell>
          <cell r="D192">
            <v>25688.666666666664</v>
          </cell>
          <cell r="F192">
            <v>11.3</v>
          </cell>
          <cell r="G192" t="str">
            <v>$</v>
          </cell>
        </row>
        <row r="193">
          <cell r="A193">
            <v>2251</v>
          </cell>
          <cell r="B193" t="str">
            <v>Grupo electrogeno 100 KVA</v>
          </cell>
          <cell r="C193" t="str">
            <v>mes</v>
          </cell>
          <cell r="D193">
            <v>18322</v>
          </cell>
          <cell r="F193">
            <v>6.7</v>
          </cell>
          <cell r="G193" t="str">
            <v>$</v>
          </cell>
        </row>
        <row r="194">
          <cell r="A194">
            <v>2252</v>
          </cell>
          <cell r="B194" t="str">
            <v>Tanque para combustible 40000 l</v>
          </cell>
          <cell r="C194" t="str">
            <v>mes</v>
          </cell>
          <cell r="D194">
            <v>3864.6666666666661</v>
          </cell>
          <cell r="F194">
            <v>0</v>
          </cell>
          <cell r="G194" t="str">
            <v>$</v>
          </cell>
        </row>
        <row r="195">
          <cell r="A195">
            <v>2253</v>
          </cell>
          <cell r="B195" t="str">
            <v>Tanque aguatero de tiro 6000 l</v>
          </cell>
          <cell r="C195" t="str">
            <v>mes</v>
          </cell>
          <cell r="D195">
            <v>2999.4466666666667</v>
          </cell>
          <cell r="F195">
            <v>0</v>
          </cell>
          <cell r="G195" t="str">
            <v>$</v>
          </cell>
        </row>
        <row r="196">
          <cell r="A196">
            <v>2254</v>
          </cell>
          <cell r="B196" t="str">
            <v>Tanque regador de ásfalto</v>
          </cell>
          <cell r="C196" t="str">
            <v>mes</v>
          </cell>
          <cell r="D196">
            <v>11067.499999999998</v>
          </cell>
          <cell r="F196">
            <v>0</v>
          </cell>
          <cell r="G196" t="str">
            <v>$</v>
          </cell>
        </row>
        <row r="197">
          <cell r="A197">
            <v>2255</v>
          </cell>
          <cell r="B197" t="str">
            <v>Tanque s/neumát. Cap. 20.000 lts.</v>
          </cell>
          <cell r="C197" t="str">
            <v>mes</v>
          </cell>
          <cell r="D197">
            <v>11246.01652892562</v>
          </cell>
          <cell r="F197">
            <v>0</v>
          </cell>
          <cell r="G197" t="str">
            <v>$</v>
          </cell>
        </row>
        <row r="198">
          <cell r="A198">
            <v>2256</v>
          </cell>
          <cell r="B198" t="str">
            <v>Accesorio Martillo minicargadora</v>
          </cell>
          <cell r="C198" t="str">
            <v>mes</v>
          </cell>
          <cell r="D198">
            <v>4426.2</v>
          </cell>
          <cell r="F198">
            <v>0</v>
          </cell>
          <cell r="G198" t="str">
            <v>$</v>
          </cell>
        </row>
        <row r="199">
          <cell r="A199">
            <v>2257</v>
          </cell>
          <cell r="B199" t="str">
            <v>Accesorio Retro minicargadora</v>
          </cell>
          <cell r="C199" t="str">
            <v>mes</v>
          </cell>
          <cell r="D199">
            <v>5411.1333333333323</v>
          </cell>
          <cell r="F199">
            <v>0</v>
          </cell>
          <cell r="G199" t="str">
            <v>$</v>
          </cell>
        </row>
        <row r="200">
          <cell r="A200">
            <v>2258</v>
          </cell>
          <cell r="B200" t="str">
            <v>Accesorio Camión hidrogrúa</v>
          </cell>
          <cell r="C200" t="str">
            <v>mes</v>
          </cell>
          <cell r="D200">
            <v>8607.1666666666661</v>
          </cell>
          <cell r="F200">
            <v>0</v>
          </cell>
          <cell r="G200" t="str">
            <v>$</v>
          </cell>
        </row>
        <row r="201">
          <cell r="A201">
            <v>2259</v>
          </cell>
          <cell r="B201" t="str">
            <v>Accesorio Rastra de disco</v>
          </cell>
          <cell r="C201" t="str">
            <v>mes</v>
          </cell>
          <cell r="D201">
            <v>6550.7999999999993</v>
          </cell>
          <cell r="F201">
            <v>0</v>
          </cell>
          <cell r="G201" t="str">
            <v>$</v>
          </cell>
        </row>
        <row r="202">
          <cell r="A202">
            <v>2260</v>
          </cell>
          <cell r="B202" t="str">
            <v>Aserradora de pavimento</v>
          </cell>
          <cell r="C202" t="str">
            <v>mes</v>
          </cell>
          <cell r="D202">
            <v>3287.0099999999993</v>
          </cell>
          <cell r="F202">
            <v>1.6</v>
          </cell>
          <cell r="G202" t="str">
            <v>$</v>
          </cell>
        </row>
        <row r="203">
          <cell r="A203">
            <v>2261</v>
          </cell>
          <cell r="B203" t="str">
            <v>Herramientas menores</v>
          </cell>
          <cell r="C203" t="str">
            <v>mes</v>
          </cell>
          <cell r="D203">
            <v>3864.6666666666661</v>
          </cell>
          <cell r="F203">
            <v>0</v>
          </cell>
          <cell r="G203" t="str">
            <v>$</v>
          </cell>
        </row>
        <row r="204">
          <cell r="A204">
            <v>2262</v>
          </cell>
          <cell r="B204" t="str">
            <v>Motocompresor c/mart. demoledor</v>
          </cell>
          <cell r="C204" t="str">
            <v>mes</v>
          </cell>
          <cell r="D204">
            <v>12339.466666666667</v>
          </cell>
          <cell r="F204">
            <v>8.4</v>
          </cell>
          <cell r="G204" t="str">
            <v>$</v>
          </cell>
        </row>
        <row r="205">
          <cell r="A205">
            <v>2263</v>
          </cell>
          <cell r="B205" t="str">
            <v>Fusor de Asfalto</v>
          </cell>
          <cell r="C205" t="str">
            <v>mes</v>
          </cell>
          <cell r="D205">
            <v>13673.366666666667</v>
          </cell>
          <cell r="F205">
            <v>1.2</v>
          </cell>
          <cell r="G205" t="str">
            <v>$</v>
          </cell>
        </row>
        <row r="206">
          <cell r="A206">
            <v>2264</v>
          </cell>
          <cell r="B206" t="str">
            <v>Regla vibratoria</v>
          </cell>
          <cell r="C206" t="str">
            <v>mes</v>
          </cell>
          <cell r="D206">
            <v>6436</v>
          </cell>
          <cell r="F206">
            <v>1.2</v>
          </cell>
          <cell r="G206" t="str">
            <v>$</v>
          </cell>
        </row>
        <row r="207">
          <cell r="A207">
            <v>2265</v>
          </cell>
          <cell r="B207" t="str">
            <v>Vibrocompactador</v>
          </cell>
          <cell r="C207" t="str">
            <v>mes</v>
          </cell>
          <cell r="D207">
            <v>6804.5999999999995</v>
          </cell>
          <cell r="F207">
            <v>1.2</v>
          </cell>
          <cell r="G207" t="str">
            <v>$</v>
          </cell>
        </row>
        <row r="208">
          <cell r="A208">
            <v>2266</v>
          </cell>
          <cell r="B208" t="str">
            <v>Vibrador de inmersión</v>
          </cell>
          <cell r="C208" t="str">
            <v>mes</v>
          </cell>
          <cell r="D208">
            <v>2961.96</v>
          </cell>
          <cell r="F208">
            <v>0.4</v>
          </cell>
          <cell r="G208" t="str">
            <v>$</v>
          </cell>
        </row>
        <row r="209">
          <cell r="A209">
            <v>2267</v>
          </cell>
          <cell r="B209" t="str">
            <v>Hoyadora</v>
          </cell>
          <cell r="C209" t="str">
            <v>mes</v>
          </cell>
          <cell r="D209">
            <v>37114</v>
          </cell>
          <cell r="F209">
            <v>2.4</v>
          </cell>
          <cell r="G209" t="str">
            <v>$</v>
          </cell>
        </row>
        <row r="210">
          <cell r="A210">
            <v>2268</v>
          </cell>
          <cell r="B210" t="str">
            <v>Bomba para hormigón</v>
          </cell>
          <cell r="C210" t="str">
            <v>mes</v>
          </cell>
          <cell r="D210">
            <v>28911.73333333333</v>
          </cell>
          <cell r="F210">
            <v>19.2</v>
          </cell>
          <cell r="G210" t="str">
            <v>$</v>
          </cell>
        </row>
        <row r="211">
          <cell r="A211">
            <v>2269</v>
          </cell>
          <cell r="B211" t="str">
            <v>Hidrolavadora Karcher</v>
          </cell>
          <cell r="C211" t="str">
            <v>mes</v>
          </cell>
          <cell r="D211">
            <v>1559.3999999999999</v>
          </cell>
          <cell r="F211">
            <v>6</v>
          </cell>
          <cell r="G211" t="str">
            <v>$</v>
          </cell>
        </row>
        <row r="212">
          <cell r="A212">
            <v>2270</v>
          </cell>
          <cell r="B212" t="str">
            <v>Molde de cordón 3mts</v>
          </cell>
          <cell r="C212" t="str">
            <v>mes</v>
          </cell>
          <cell r="D212">
            <v>357.88</v>
          </cell>
          <cell r="F212">
            <v>0</v>
          </cell>
          <cell r="G212" t="str">
            <v>$</v>
          </cell>
        </row>
        <row r="213">
          <cell r="A213">
            <v>2271</v>
          </cell>
          <cell r="B213" t="str">
            <v>Cortadora dobladora de acero</v>
          </cell>
          <cell r="C213" t="str">
            <v>mes</v>
          </cell>
          <cell r="D213">
            <v>3497.6</v>
          </cell>
          <cell r="F213">
            <v>1.4</v>
          </cell>
          <cell r="G213" t="str">
            <v>$</v>
          </cell>
        </row>
        <row r="214">
          <cell r="A214">
            <v>2272</v>
          </cell>
          <cell r="B214" t="str">
            <v>Mesa de sierra</v>
          </cell>
          <cell r="C214" t="str">
            <v>mes</v>
          </cell>
          <cell r="D214">
            <v>942.28666666666663</v>
          </cell>
          <cell r="F214">
            <v>0.5</v>
          </cell>
          <cell r="G214" t="str">
            <v>$</v>
          </cell>
        </row>
        <row r="215">
          <cell r="A215">
            <v>2273</v>
          </cell>
          <cell r="B215" t="str">
            <v>Tunelera dirigida</v>
          </cell>
          <cell r="C215" t="str">
            <v>mes</v>
          </cell>
          <cell r="D215">
            <v>69624.666666666657</v>
          </cell>
          <cell r="F215">
            <v>38.4</v>
          </cell>
          <cell r="G215" t="str">
            <v>$</v>
          </cell>
        </row>
        <row r="216">
          <cell r="A216">
            <v>2274</v>
          </cell>
          <cell r="B216" t="str">
            <v xml:space="preserve">Hormigonera </v>
          </cell>
          <cell r="C216" t="str">
            <v>mes</v>
          </cell>
          <cell r="D216">
            <v>1884.5733333333333</v>
          </cell>
          <cell r="F216">
            <v>1.2</v>
          </cell>
          <cell r="G216" t="str">
            <v>$</v>
          </cell>
        </row>
        <row r="217">
          <cell r="A217">
            <v>2275</v>
          </cell>
          <cell r="B217" t="str">
            <v>Allanadora para pisos de H°</v>
          </cell>
          <cell r="C217" t="str">
            <v>mes</v>
          </cell>
          <cell r="D217">
            <v>4742.0333333333328</v>
          </cell>
          <cell r="F217">
            <v>2.9</v>
          </cell>
          <cell r="G217" t="str">
            <v>$</v>
          </cell>
        </row>
        <row r="218">
          <cell r="A218">
            <v>2276</v>
          </cell>
          <cell r="B218" t="str">
            <v>Autoelevadores</v>
          </cell>
          <cell r="C218" t="str">
            <v>mes</v>
          </cell>
          <cell r="D218">
            <v>13334.83333333333</v>
          </cell>
          <cell r="F218">
            <v>12</v>
          </cell>
          <cell r="G218" t="str">
            <v>$</v>
          </cell>
        </row>
        <row r="219">
          <cell r="A219">
            <v>2277</v>
          </cell>
          <cell r="B219" t="str">
            <v>Equipo de lechada</v>
          </cell>
          <cell r="C219" t="str">
            <v>mes</v>
          </cell>
          <cell r="D219">
            <v>56372.666666666657</v>
          </cell>
          <cell r="F219">
            <v>12</v>
          </cell>
          <cell r="G219" t="str">
            <v>$</v>
          </cell>
        </row>
        <row r="220">
          <cell r="A220">
            <v>2278</v>
          </cell>
          <cell r="B220" t="str">
            <v>Reclamadora</v>
          </cell>
          <cell r="C220" t="str">
            <v>mes</v>
          </cell>
          <cell r="D220">
            <v>178026.66666666666</v>
          </cell>
          <cell r="F220">
            <v>48</v>
          </cell>
          <cell r="G220" t="str">
            <v>$</v>
          </cell>
        </row>
        <row r="221">
          <cell r="A221">
            <v>2279</v>
          </cell>
          <cell r="B221" t="str">
            <v>Unidad elab y distr de microaglomerado</v>
          </cell>
          <cell r="C221" t="str">
            <v>mes</v>
          </cell>
          <cell r="D221">
            <v>52476.333333333328</v>
          </cell>
          <cell r="F221">
            <v>10.8</v>
          </cell>
          <cell r="G221" t="str">
            <v>$</v>
          </cell>
        </row>
        <row r="222">
          <cell r="A222">
            <v>2280</v>
          </cell>
          <cell r="B222" t="str">
            <v>Camión equipo microaglomerado</v>
          </cell>
          <cell r="C222" t="str">
            <v>mes</v>
          </cell>
          <cell r="D222">
            <v>85754.333333333328</v>
          </cell>
          <cell r="F222">
            <v>45.6</v>
          </cell>
          <cell r="G222" t="str">
            <v>$</v>
          </cell>
        </row>
        <row r="223">
          <cell r="A223">
            <v>2282</v>
          </cell>
          <cell r="B223" t="str">
            <v>Camión con hidrogrúa</v>
          </cell>
          <cell r="C223" t="str">
            <v>mes</v>
          </cell>
          <cell r="D223">
            <v>73504.5</v>
          </cell>
          <cell r="F223">
            <v>48</v>
          </cell>
          <cell r="G223" t="str">
            <v>$</v>
          </cell>
        </row>
        <row r="224">
          <cell r="A224">
            <v>2283</v>
          </cell>
          <cell r="B224" t="str">
            <v>Estación Total</v>
          </cell>
          <cell r="C224" t="str">
            <v>mes</v>
          </cell>
          <cell r="D224">
            <v>2460.333333333333</v>
          </cell>
          <cell r="F224">
            <v>0</v>
          </cell>
          <cell r="G224" t="str">
            <v>$</v>
          </cell>
        </row>
        <row r="225">
          <cell r="A225">
            <v>2284</v>
          </cell>
          <cell r="B225" t="str">
            <v>Motobomba 10 HP</v>
          </cell>
          <cell r="C225" t="str">
            <v>mes</v>
          </cell>
          <cell r="D225">
            <v>751.69999999999982</v>
          </cell>
          <cell r="F225">
            <v>1</v>
          </cell>
          <cell r="G225" t="str">
            <v>$</v>
          </cell>
        </row>
        <row r="226">
          <cell r="A226">
            <v>2285</v>
          </cell>
          <cell r="B226" t="str">
            <v>Grupo electrogeno 12kva</v>
          </cell>
          <cell r="C226" t="str">
            <v>mes</v>
          </cell>
          <cell r="D226">
            <v>876.52666666666653</v>
          </cell>
          <cell r="F226">
            <v>1</v>
          </cell>
          <cell r="G226" t="str">
            <v>$</v>
          </cell>
        </row>
        <row r="227">
          <cell r="A227">
            <v>2286</v>
          </cell>
          <cell r="B227" t="str">
            <v>Accesorio Cortadora de cesped</v>
          </cell>
          <cell r="C227" t="str">
            <v>mes</v>
          </cell>
          <cell r="D227">
            <v>4830.1666666666661</v>
          </cell>
          <cell r="F227">
            <v>0</v>
          </cell>
          <cell r="G227" t="str">
            <v>$</v>
          </cell>
        </row>
        <row r="229">
          <cell r="G229">
            <v>0.16758758193102721</v>
          </cell>
        </row>
        <row r="231">
          <cell r="A231" t="str">
            <v>TOTAL - COSTO DIRECTO</v>
          </cell>
          <cell r="G231">
            <v>0.99999999999999989</v>
          </cell>
        </row>
      </sheetData>
      <sheetData sheetId="12"/>
      <sheetData sheetId="13"/>
      <sheetData sheetId="14"/>
      <sheetData sheetId="15">
        <row r="113">
          <cell r="B113">
            <v>15.5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X. VARIACIONES"/>
      <sheetName val="VENTA"/>
      <sheetName val="COEFICIENTE RESUMEN"/>
      <sheetName val="Auxiliar-PRECIOS Losi"/>
      <sheetName val="COSTO DIRECTO"/>
      <sheetName val="COSTO DIRECTO(X)"/>
      <sheetName val="MATERIALES"/>
      <sheetName val="EQUIPOS"/>
      <sheetName val="MANO DE OBRA"/>
      <sheetName val="ANALISIS DE PRECIOS"/>
      <sheetName val="Auxiliar Prov de suelo y riego"/>
      <sheetName val="AUX Dosaje Hormigón"/>
      <sheetName val="AUX Agua Hº"/>
      <sheetName val="AA_3 Ejecución Hormigón"/>
      <sheetName val="Auxiliar Iluminación y elect."/>
      <sheetName val="Auxiliar Horm Cem. Blan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922">
          <cell r="J922">
            <v>411.56743455241735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ef. K"/>
      <sheetName val="PRESUPUESTO"/>
      <sheetName val="COMPUTO TOTAL XXXX"/>
      <sheetName val="1.1"/>
      <sheetName val="1.3"/>
      <sheetName val="1.4"/>
      <sheetName val="1.5"/>
      <sheetName val="1.6"/>
      <sheetName val="1.2"/>
      <sheetName val="2.1.1"/>
      <sheetName val="2.2.1"/>
      <sheetName val="2.2.2"/>
      <sheetName val="2.2.3"/>
      <sheetName val="2.3.1"/>
      <sheetName val="2.3.2"/>
      <sheetName val="2.3.3"/>
      <sheetName val="2.3.4"/>
      <sheetName val="2.3.5"/>
      <sheetName val="2.3.6"/>
      <sheetName val="2.3.7"/>
      <sheetName val="2.3.8"/>
      <sheetName val="2.3.9"/>
      <sheetName val="2.3.10"/>
      <sheetName val="2.3.11"/>
      <sheetName val="2.3.12"/>
      <sheetName val="2.3.13"/>
      <sheetName val="2.3.14"/>
      <sheetName val="2.3.15"/>
      <sheetName val="2.4.1"/>
      <sheetName val="2.4.2"/>
      <sheetName val="2.4.3"/>
      <sheetName val="2.5.1"/>
      <sheetName val="2.5.2"/>
      <sheetName val="2.5.3"/>
      <sheetName val="2.5.4"/>
      <sheetName val="2.5.5"/>
      <sheetName val="3.1"/>
      <sheetName val="3.2"/>
      <sheetName val="3.3"/>
      <sheetName val="3.4"/>
      <sheetName val="3.5"/>
      <sheetName val="3.6"/>
      <sheetName val="3.7"/>
      <sheetName val="3.8"/>
      <sheetName val="4.1.1"/>
      <sheetName val="4.1.2"/>
      <sheetName val="5.1"/>
      <sheetName val="5.2"/>
      <sheetName val="5.3"/>
      <sheetName val="6.1"/>
      <sheetName val="6.2"/>
      <sheetName val="6.3"/>
      <sheetName val="6.4"/>
      <sheetName val="6.5"/>
      <sheetName val="6.6"/>
      <sheetName val="6.7"/>
      <sheetName val="6.8"/>
      <sheetName val="6.9"/>
      <sheetName val="4.1.3"/>
      <sheetName val="4.1.4"/>
      <sheetName val="4.1.5"/>
      <sheetName val="4.1.6"/>
      <sheetName val="4.2"/>
      <sheetName val="4.3.1"/>
    </sheetNames>
    <sheetDataSet>
      <sheetData sheetId="0">
        <row r="22">
          <cell r="D22">
            <v>1.7490000000000001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>
        <row r="10">
          <cell r="F10">
            <v>26</v>
          </cell>
        </row>
      </sheetData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1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2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3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5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6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8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9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0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1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2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3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4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5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6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7.v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8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9.v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0.vml"/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1.vml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2.vml"/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2"/>
  <sheetViews>
    <sheetView showGridLines="0" view="pageBreakPreview" zoomScaleNormal="100" zoomScaleSheetLayoutView="100" workbookViewId="0">
      <selection activeCell="H13" sqref="H13"/>
    </sheetView>
  </sheetViews>
  <sheetFormatPr baseColWidth="10" defaultColWidth="11.42578125" defaultRowHeight="12.75" x14ac:dyDescent="0.2"/>
  <cols>
    <col min="1" max="1" width="37.5703125" style="197" bestFit="1" customWidth="1"/>
    <col min="2" max="2" width="11.42578125" style="197"/>
    <col min="3" max="3" width="13.85546875" style="197" customWidth="1"/>
    <col min="4" max="4" width="16.85546875" style="197" customWidth="1"/>
    <col min="5" max="16384" width="11.42578125" style="197"/>
  </cols>
  <sheetData>
    <row r="1" spans="1:7" x14ac:dyDescent="0.2">
      <c r="A1" s="768" t="s">
        <v>149</v>
      </c>
      <c r="B1" s="768"/>
      <c r="C1" s="768"/>
      <c r="D1" s="768"/>
    </row>
    <row r="2" spans="1:7" x14ac:dyDescent="0.2">
      <c r="A2" s="768"/>
      <c r="B2" s="768"/>
      <c r="C2" s="768"/>
      <c r="D2" s="768"/>
    </row>
    <row r="3" spans="1:7" x14ac:dyDescent="0.2">
      <c r="A3" s="768"/>
      <c r="B3" s="768"/>
      <c r="C3" s="768"/>
      <c r="D3" s="768"/>
    </row>
    <row r="4" spans="1:7" ht="15" thickBot="1" x14ac:dyDescent="0.25">
      <c r="A4" s="198"/>
      <c r="B4" s="199"/>
      <c r="C4" s="199"/>
      <c r="D4" s="199"/>
    </row>
    <row r="5" spans="1:7" ht="15" customHeight="1" x14ac:dyDescent="0.2">
      <c r="A5" s="769" t="s">
        <v>150</v>
      </c>
      <c r="B5" s="770"/>
      <c r="C5" s="770"/>
      <c r="D5" s="771"/>
    </row>
    <row r="6" spans="1:7" ht="15" customHeight="1" thickBot="1" x14ac:dyDescent="0.25">
      <c r="A6" s="772"/>
      <c r="B6" s="773"/>
      <c r="C6" s="773"/>
      <c r="D6" s="774"/>
    </row>
    <row r="7" spans="1:7" ht="14.25" x14ac:dyDescent="0.2">
      <c r="A7" s="263"/>
      <c r="B7" s="264"/>
      <c r="C7" s="264"/>
      <c r="D7" s="265"/>
    </row>
    <row r="8" spans="1:7" ht="14.25" x14ac:dyDescent="0.2">
      <c r="A8" s="200"/>
      <c r="B8" s="266" t="s">
        <v>151</v>
      </c>
      <c r="C8" s="199"/>
      <c r="D8" s="201"/>
    </row>
    <row r="9" spans="1:7" ht="15" x14ac:dyDescent="0.2">
      <c r="A9" s="202" t="s">
        <v>152</v>
      </c>
      <c r="B9" s="203" t="s">
        <v>153</v>
      </c>
      <c r="C9" s="204"/>
      <c r="D9" s="205">
        <v>1</v>
      </c>
    </row>
    <row r="10" spans="1:7" ht="14.25" x14ac:dyDescent="0.2">
      <c r="A10" s="202" t="s">
        <v>154</v>
      </c>
      <c r="B10" s="203" t="s">
        <v>155</v>
      </c>
      <c r="C10" s="206">
        <v>0.2</v>
      </c>
      <c r="D10" s="207">
        <f>+C10*D9</f>
        <v>0.2</v>
      </c>
      <c r="G10" s="208"/>
    </row>
    <row r="11" spans="1:7" ht="15" x14ac:dyDescent="0.25">
      <c r="A11" s="209" t="s">
        <v>156</v>
      </c>
      <c r="B11" s="267" t="s">
        <v>157</v>
      </c>
      <c r="C11" s="210"/>
      <c r="D11" s="211">
        <f>SUM(D9:D10)</f>
        <v>1.2</v>
      </c>
    </row>
    <row r="12" spans="1:7" ht="14.25" x14ac:dyDescent="0.2">
      <c r="A12" s="202" t="s">
        <v>158</v>
      </c>
      <c r="B12" s="203" t="s">
        <v>159</v>
      </c>
      <c r="C12" s="206">
        <v>0.1</v>
      </c>
      <c r="D12" s="212">
        <f>+C12*D11</f>
        <v>0.12</v>
      </c>
    </row>
    <row r="13" spans="1:7" ht="15" x14ac:dyDescent="0.25">
      <c r="A13" s="209" t="s">
        <v>160</v>
      </c>
      <c r="B13" s="267" t="s">
        <v>161</v>
      </c>
      <c r="C13" s="268"/>
      <c r="D13" s="211">
        <f>SUM(D11:D12)</f>
        <v>1.3199999999999998</v>
      </c>
    </row>
    <row r="14" spans="1:7" ht="14.25" x14ac:dyDescent="0.2">
      <c r="A14" s="202" t="s">
        <v>162</v>
      </c>
      <c r="B14" s="203" t="s">
        <v>163</v>
      </c>
      <c r="C14" s="206">
        <v>4.2500000000000003E-2</v>
      </c>
      <c r="D14" s="207">
        <f>+C14*D13</f>
        <v>5.6099999999999997E-2</v>
      </c>
    </row>
    <row r="15" spans="1:7" ht="15" x14ac:dyDescent="0.25">
      <c r="A15" s="209" t="s">
        <v>164</v>
      </c>
      <c r="B15" s="267" t="s">
        <v>165</v>
      </c>
      <c r="C15" s="213"/>
      <c r="D15" s="211">
        <f>SUM(D13:D14)</f>
        <v>1.3760999999999999</v>
      </c>
    </row>
    <row r="16" spans="1:7" ht="14.25" x14ac:dyDescent="0.2">
      <c r="A16" s="202" t="s">
        <v>166</v>
      </c>
      <c r="B16" s="203" t="s">
        <v>167</v>
      </c>
      <c r="C16" s="206">
        <v>0.21</v>
      </c>
      <c r="D16" s="207">
        <f>+D15*C16</f>
        <v>0.28898099999999999</v>
      </c>
    </row>
    <row r="17" spans="1:4" ht="14.25" x14ac:dyDescent="0.2">
      <c r="A17" s="202" t="s">
        <v>168</v>
      </c>
      <c r="B17" s="203" t="s">
        <v>169</v>
      </c>
      <c r="C17" s="206">
        <v>0.05</v>
      </c>
      <c r="D17" s="207">
        <f>C17*D15</f>
        <v>6.8804999999999991E-2</v>
      </c>
    </row>
    <row r="18" spans="1:4" ht="14.25" x14ac:dyDescent="0.2">
      <c r="A18" s="202" t="s">
        <v>170</v>
      </c>
      <c r="B18" s="203" t="s">
        <v>80</v>
      </c>
      <c r="C18" s="206">
        <v>1.12E-2</v>
      </c>
      <c r="D18" s="207">
        <f>C18*D15</f>
        <v>1.5412319999999998E-2</v>
      </c>
    </row>
    <row r="19" spans="1:4" ht="15.75" thickBot="1" x14ac:dyDescent="0.3">
      <c r="A19" s="269" t="s">
        <v>171</v>
      </c>
      <c r="B19" s="270" t="s">
        <v>172</v>
      </c>
      <c r="C19" s="271"/>
      <c r="D19" s="272">
        <f>+D15+D16+D17+D18</f>
        <v>1.7492983199999999</v>
      </c>
    </row>
    <row r="20" spans="1:4" x14ac:dyDescent="0.2">
      <c r="A20" s="273"/>
      <c r="B20" s="214"/>
    </row>
    <row r="21" spans="1:4" ht="13.5" thickBot="1" x14ac:dyDescent="0.25">
      <c r="A21" s="274"/>
      <c r="B21" s="214"/>
      <c r="C21" s="215"/>
    </row>
    <row r="22" spans="1:4" ht="16.5" thickBot="1" x14ac:dyDescent="0.25">
      <c r="A22" s="214"/>
      <c r="B22" s="216"/>
      <c r="C22" s="261" t="s">
        <v>173</v>
      </c>
      <c r="D22" s="262">
        <f>ROUND(D19,3)</f>
        <v>1.7490000000000001</v>
      </c>
    </row>
  </sheetData>
  <mergeCells count="2">
    <mergeCell ref="A1:D3"/>
    <mergeCell ref="A5:D6"/>
  </mergeCells>
  <pageMargins left="1.1811023622047245" right="0.78740157480314965" top="1.2204724409448819" bottom="0.23622047244094491" header="0.23622047244094491" footer="0"/>
  <pageSetup paperSize="9" fitToHeight="0" orientation="portrait" r:id="rId1"/>
  <headerFooter scaleWithDoc="0" alignWithMargins="0"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33"/>
  <sheetViews>
    <sheetView view="pageBreakPreview" topLeftCell="A31" zoomScale="90" zoomScaleNormal="100" zoomScaleSheetLayoutView="90" workbookViewId="0">
      <selection activeCell="M50" sqref="M50"/>
    </sheetView>
  </sheetViews>
  <sheetFormatPr baseColWidth="10" defaultColWidth="11.42578125" defaultRowHeight="15" x14ac:dyDescent="0.2"/>
  <cols>
    <col min="1" max="1" width="6" style="41" bestFit="1" customWidth="1"/>
    <col min="2" max="2" width="9.42578125" style="88" customWidth="1"/>
    <col min="3" max="3" width="14.5703125" style="41" customWidth="1"/>
    <col min="4" max="4" width="14.42578125" style="41" customWidth="1"/>
    <col min="5" max="6" width="10.7109375" style="41" customWidth="1"/>
    <col min="7" max="7" width="8.42578125" style="41" customWidth="1"/>
    <col min="8" max="8" width="11.42578125" style="41"/>
    <col min="9" max="9" width="14.140625" style="41" bestFit="1" customWidth="1"/>
    <col min="10" max="10" width="6.42578125" style="41" bestFit="1" customWidth="1"/>
    <col min="11" max="11" width="4" style="41" customWidth="1"/>
    <col min="12" max="16" width="11.42578125" style="41"/>
    <col min="17" max="31" width="11.42578125" style="41" customWidth="1"/>
    <col min="32" max="16384" width="11.42578125" style="41"/>
  </cols>
  <sheetData>
    <row r="1" spans="1:17" s="145" customFormat="1" ht="18" x14ac:dyDescent="0.25">
      <c r="A1" s="187" t="str">
        <f>PRESUPUESTO!$C$26</f>
        <v>3.2</v>
      </c>
      <c r="B1" s="151" t="str">
        <f>PRESUPUESTO!$E$26</f>
        <v>Hormigón de cemento portland H-13, excluida la armadura</v>
      </c>
      <c r="C1" s="45"/>
      <c r="D1" s="152"/>
      <c r="E1" s="152"/>
      <c r="F1" s="152"/>
    </row>
    <row r="3" spans="1:17" ht="15.75" x14ac:dyDescent="0.25">
      <c r="B3" s="53" t="s">
        <v>91</v>
      </c>
      <c r="C3" s="38"/>
      <c r="D3" s="13"/>
      <c r="E3" s="13"/>
      <c r="F3" s="13"/>
    </row>
    <row r="4" spans="1:17" ht="15.75" thickBot="1" x14ac:dyDescent="0.25">
      <c r="C4" s="13"/>
      <c r="D4" s="13"/>
      <c r="E4" s="13"/>
      <c r="F4" s="13"/>
      <c r="G4" s="13"/>
    </row>
    <row r="5" spans="1:17" ht="48" thickBot="1" x14ac:dyDescent="0.25">
      <c r="B5" s="106" t="s">
        <v>84</v>
      </c>
      <c r="C5" s="107" t="s">
        <v>77</v>
      </c>
      <c r="D5" s="108" t="s">
        <v>78</v>
      </c>
      <c r="E5" s="109" t="s">
        <v>79</v>
      </c>
      <c r="F5" s="300" t="s">
        <v>113</v>
      </c>
      <c r="G5" s="300" t="s">
        <v>112</v>
      </c>
      <c r="H5" s="301" t="s">
        <v>111</v>
      </c>
      <c r="I5" s="124" t="s">
        <v>245</v>
      </c>
    </row>
    <row r="6" spans="1:17" ht="20.25" customHeight="1" x14ac:dyDescent="0.2">
      <c r="B6" s="219" t="s">
        <v>42</v>
      </c>
      <c r="C6" s="220" t="s">
        <v>259</v>
      </c>
      <c r="D6" s="221" t="s">
        <v>138</v>
      </c>
      <c r="E6" s="343">
        <v>2</v>
      </c>
      <c r="F6" s="344">
        <v>1.5</v>
      </c>
      <c r="G6" s="344">
        <v>1</v>
      </c>
      <c r="H6" s="172">
        <v>16</v>
      </c>
      <c r="I6" s="172">
        <v>32.299999999999997</v>
      </c>
    </row>
    <row r="7" spans="1:17" ht="20.25" customHeight="1" x14ac:dyDescent="0.2">
      <c r="B7" s="93" t="s">
        <v>38</v>
      </c>
      <c r="C7" s="96" t="s">
        <v>260</v>
      </c>
      <c r="D7" s="94" t="s">
        <v>138</v>
      </c>
      <c r="E7" s="95">
        <v>2</v>
      </c>
      <c r="F7" s="72">
        <v>4</v>
      </c>
      <c r="G7" s="72">
        <v>2</v>
      </c>
      <c r="H7" s="73">
        <v>16</v>
      </c>
      <c r="I7" s="73">
        <v>32.299999999999997</v>
      </c>
    </row>
    <row r="8" spans="1:17" ht="20.25" customHeight="1" x14ac:dyDescent="0.2">
      <c r="B8" s="93" t="s">
        <v>40</v>
      </c>
      <c r="C8" s="96" t="s">
        <v>261</v>
      </c>
      <c r="D8" s="94" t="s">
        <v>138</v>
      </c>
      <c r="E8" s="95">
        <v>3</v>
      </c>
      <c r="F8" s="72">
        <v>1.5</v>
      </c>
      <c r="G8" s="72">
        <v>1</v>
      </c>
      <c r="H8" s="73">
        <v>16</v>
      </c>
      <c r="I8" s="73">
        <v>43.3</v>
      </c>
    </row>
    <row r="9" spans="1:17" ht="20.25" customHeight="1" x14ac:dyDescent="0.2">
      <c r="B9" s="93" t="s">
        <v>41</v>
      </c>
      <c r="C9" s="96" t="s">
        <v>262</v>
      </c>
      <c r="D9" s="94" t="s">
        <v>138</v>
      </c>
      <c r="E9" s="95">
        <v>2</v>
      </c>
      <c r="F9" s="72">
        <v>4</v>
      </c>
      <c r="G9" s="72">
        <v>1</v>
      </c>
      <c r="H9" s="73">
        <v>16</v>
      </c>
      <c r="I9" s="73">
        <v>62.83</v>
      </c>
    </row>
    <row r="10" spans="1:17" ht="20.25" customHeight="1" thickBot="1" x14ac:dyDescent="0.25">
      <c r="B10" s="97" t="s">
        <v>239</v>
      </c>
      <c r="C10" s="98" t="s">
        <v>263</v>
      </c>
      <c r="D10" s="99" t="s">
        <v>138</v>
      </c>
      <c r="E10" s="100">
        <v>2</v>
      </c>
      <c r="F10" s="74">
        <v>1.5</v>
      </c>
      <c r="G10" s="74">
        <v>1</v>
      </c>
      <c r="H10" s="165">
        <v>14</v>
      </c>
      <c r="I10" s="165">
        <v>34.46</v>
      </c>
    </row>
    <row r="11" spans="1:17" ht="23.25" customHeight="1" thickBot="1" x14ac:dyDescent="0.25">
      <c r="B11" s="103"/>
      <c r="C11" s="15"/>
      <c r="D11" s="15"/>
      <c r="E11" s="15"/>
      <c r="F11" s="46"/>
      <c r="G11" s="46"/>
      <c r="H11" s="144" t="s">
        <v>23</v>
      </c>
      <c r="I11" s="144">
        <f>SUM(I6:I10)</f>
        <v>205.19</v>
      </c>
    </row>
    <row r="12" spans="1:17" x14ac:dyDescent="0.2">
      <c r="B12" s="110" t="s">
        <v>26</v>
      </c>
      <c r="C12" s="111" t="s">
        <v>30</v>
      </c>
      <c r="E12" s="15"/>
      <c r="F12" s="15"/>
      <c r="G12" s="46"/>
      <c r="H12" s="46"/>
      <c r="J12" s="46"/>
      <c r="Q12" s="104"/>
    </row>
    <row r="13" spans="1:17" x14ac:dyDescent="0.2">
      <c r="B13" s="110" t="s">
        <v>27</v>
      </c>
      <c r="C13" s="111" t="s">
        <v>28</v>
      </c>
    </row>
    <row r="14" spans="1:17" x14ac:dyDescent="0.2">
      <c r="B14" s="110" t="s">
        <v>25</v>
      </c>
      <c r="C14" s="111" t="s">
        <v>29</v>
      </c>
      <c r="G14" s="65"/>
      <c r="H14" s="111"/>
    </row>
    <row r="15" spans="1:17" x14ac:dyDescent="0.2">
      <c r="B15" s="110"/>
      <c r="C15" s="111"/>
      <c r="G15" s="65"/>
      <c r="H15" s="111"/>
    </row>
    <row r="16" spans="1:17" ht="15.75" x14ac:dyDescent="0.2">
      <c r="B16" s="53" t="s">
        <v>134</v>
      </c>
      <c r="C16" s="60"/>
      <c r="G16" s="65"/>
      <c r="H16" s="111"/>
    </row>
    <row r="17" spans="2:9" ht="16.5" thickBot="1" x14ac:dyDescent="0.25">
      <c r="B17" s="53"/>
      <c r="C17" s="60"/>
      <c r="G17" s="65"/>
      <c r="H17" s="111"/>
    </row>
    <row r="18" spans="2:9" ht="48" thickBot="1" x14ac:dyDescent="0.25">
      <c r="B18" s="106" t="s">
        <v>84</v>
      </c>
      <c r="C18" s="108" t="s">
        <v>77</v>
      </c>
      <c r="D18" s="108" t="s">
        <v>78</v>
      </c>
      <c r="E18" s="108" t="s">
        <v>137</v>
      </c>
      <c r="F18" s="108" t="s">
        <v>136</v>
      </c>
      <c r="G18" s="177" t="s">
        <v>133</v>
      </c>
      <c r="H18" s="124" t="s">
        <v>245</v>
      </c>
    </row>
    <row r="19" spans="2:9" x14ac:dyDescent="0.2">
      <c r="B19" s="101" t="s">
        <v>264</v>
      </c>
      <c r="C19" s="102">
        <v>25</v>
      </c>
      <c r="D19" s="102" t="s">
        <v>138</v>
      </c>
      <c r="E19" s="92">
        <v>1</v>
      </c>
      <c r="F19" s="92">
        <v>2</v>
      </c>
      <c r="G19" s="182">
        <v>0.94</v>
      </c>
      <c r="H19" s="146">
        <f>+G19*F19*E19</f>
        <v>1.88</v>
      </c>
    </row>
    <row r="20" spans="2:9" x14ac:dyDescent="0.2">
      <c r="B20" s="93" t="s">
        <v>39</v>
      </c>
      <c r="C20" s="94" t="s">
        <v>318</v>
      </c>
      <c r="D20" s="221" t="s">
        <v>138</v>
      </c>
      <c r="E20" s="223">
        <v>1</v>
      </c>
      <c r="F20" s="223">
        <v>2</v>
      </c>
      <c r="G20" s="73">
        <v>0.94</v>
      </c>
      <c r="H20" s="76">
        <f t="shared" ref="H20:H21" si="0">+G20*F20*E20</f>
        <v>1.88</v>
      </c>
    </row>
    <row r="21" spans="2:9" x14ac:dyDescent="0.2">
      <c r="B21" s="93" t="s">
        <v>317</v>
      </c>
      <c r="C21" s="94">
        <v>6151</v>
      </c>
      <c r="D21" s="221" t="s">
        <v>138</v>
      </c>
      <c r="E21" s="223">
        <v>1</v>
      </c>
      <c r="F21" s="223">
        <v>2</v>
      </c>
      <c r="G21" s="73">
        <v>0.94</v>
      </c>
      <c r="H21" s="148">
        <f t="shared" si="0"/>
        <v>1.88</v>
      </c>
    </row>
    <row r="22" spans="2:9" ht="15.75" thickBot="1" x14ac:dyDescent="0.25">
      <c r="B22" s="224" t="s">
        <v>103</v>
      </c>
      <c r="C22" s="226">
        <v>11143</v>
      </c>
      <c r="D22" s="226" t="s">
        <v>138</v>
      </c>
      <c r="E22" s="227">
        <v>1</v>
      </c>
      <c r="F22" s="227">
        <v>2</v>
      </c>
      <c r="G22" s="228">
        <v>0.94</v>
      </c>
      <c r="H22" s="82">
        <f>+G22*F22*E22</f>
        <v>1.88</v>
      </c>
    </row>
    <row r="23" spans="2:9" ht="16.5" thickBot="1" x14ac:dyDescent="0.25">
      <c r="B23" s="15"/>
      <c r="C23" s="103"/>
      <c r="D23" s="194"/>
      <c r="F23" s="105"/>
      <c r="G23" s="191" t="s">
        <v>23</v>
      </c>
      <c r="H23" s="196">
        <f>SUM(H19:H22)</f>
        <v>7.52</v>
      </c>
    </row>
    <row r="24" spans="2:9" x14ac:dyDescent="0.2">
      <c r="C24" s="60"/>
      <c r="G24" s="65"/>
      <c r="H24" s="111"/>
    </row>
    <row r="25" spans="2:9" ht="15.75" x14ac:dyDescent="0.2">
      <c r="B25" s="53" t="s">
        <v>135</v>
      </c>
      <c r="C25" s="60"/>
      <c r="G25" s="65"/>
      <c r="H25" s="111"/>
    </row>
    <row r="26" spans="2:9" ht="15.75" thickBot="1" x14ac:dyDescent="0.25">
      <c r="C26" s="60"/>
      <c r="G26" s="65"/>
      <c r="H26" s="111"/>
    </row>
    <row r="27" spans="2:9" ht="48" thickBot="1" x14ac:dyDescent="0.25">
      <c r="B27" s="89" t="s">
        <v>84</v>
      </c>
      <c r="C27" s="90" t="s">
        <v>77</v>
      </c>
      <c r="D27" s="90" t="s">
        <v>78</v>
      </c>
      <c r="E27" s="90" t="s">
        <v>137</v>
      </c>
      <c r="F27" s="90" t="s">
        <v>136</v>
      </c>
      <c r="G27" s="192" t="s">
        <v>133</v>
      </c>
      <c r="H27" s="114" t="s">
        <v>245</v>
      </c>
    </row>
    <row r="28" spans="2:9" ht="30.75" thickBot="1" x14ac:dyDescent="0.25">
      <c r="B28" s="346" t="s">
        <v>75</v>
      </c>
      <c r="C28" s="180" t="s">
        <v>265</v>
      </c>
      <c r="D28" s="180" t="s">
        <v>138</v>
      </c>
      <c r="E28" s="347">
        <f>SUM('3.5'!B11:B12)+SUM('3.6'!B6:B7)+SUM('3.7'!B6:B6)</f>
        <v>72</v>
      </c>
      <c r="F28" s="347">
        <f>2*E28</f>
        <v>144</v>
      </c>
      <c r="G28" s="348">
        <v>0.94</v>
      </c>
      <c r="H28" s="349">
        <f>+G28*F28</f>
        <v>135.35999999999999</v>
      </c>
    </row>
    <row r="29" spans="2:9" ht="16.5" thickBot="1" x14ac:dyDescent="0.25">
      <c r="B29" s="15"/>
      <c r="C29" s="103"/>
      <c r="D29" s="194"/>
      <c r="F29" s="105"/>
      <c r="G29" s="191" t="s">
        <v>23</v>
      </c>
      <c r="H29" s="196">
        <f>SUM(H28:H28)</f>
        <v>135.35999999999999</v>
      </c>
    </row>
    <row r="30" spans="2:9" ht="15.75" thickBot="1" x14ac:dyDescent="0.25">
      <c r="C30" s="60"/>
    </row>
    <row r="31" spans="2:9" ht="21" customHeight="1" x14ac:dyDescent="0.2">
      <c r="B31" s="904" t="str">
        <f>+B1</f>
        <v>Hormigón de cemento portland H-13, excluida la armadura</v>
      </c>
      <c r="C31" s="905"/>
      <c r="D31" s="905"/>
      <c r="E31" s="905"/>
      <c r="F31" s="906"/>
      <c r="G31" s="910">
        <f>I11+H23+H29</f>
        <v>348.07</v>
      </c>
      <c r="H31" s="910"/>
      <c r="I31" s="912" t="s">
        <v>242</v>
      </c>
    </row>
    <row r="32" spans="2:9" ht="15" customHeight="1" thickBot="1" x14ac:dyDescent="0.25">
      <c r="B32" s="907"/>
      <c r="C32" s="908"/>
      <c r="D32" s="908"/>
      <c r="E32" s="908"/>
      <c r="F32" s="909"/>
      <c r="G32" s="911"/>
      <c r="H32" s="911"/>
      <c r="I32" s="913"/>
    </row>
    <row r="33" ht="15.75" customHeight="1" x14ac:dyDescent="0.2"/>
  </sheetData>
  <mergeCells count="3">
    <mergeCell ref="I31:I32"/>
    <mergeCell ref="B31:F32"/>
    <mergeCell ref="G31:H32"/>
  </mergeCells>
  <pageMargins left="1.1811023622047245" right="0.78740157480314965" top="1.1811023622047245" bottom="0.23622047244094491" header="0.23622047244094491" footer="0"/>
  <pageSetup paperSize="9" scale="80" fitToHeight="0" orientation="portrait" r:id="rId1"/>
  <headerFooter scaleWithDoc="0" alignWithMargins="0">
    <oddHeader>&amp;C&amp;G</oddHead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18"/>
  <sheetViews>
    <sheetView view="pageBreakPreview" zoomScaleNormal="100" zoomScaleSheetLayoutView="100" workbookViewId="0">
      <selection activeCell="L13" sqref="L13"/>
    </sheetView>
  </sheetViews>
  <sheetFormatPr baseColWidth="10" defaultColWidth="11.42578125" defaultRowHeight="15" x14ac:dyDescent="0.2"/>
  <cols>
    <col min="1" max="1" width="6" style="41" bestFit="1" customWidth="1"/>
    <col min="2" max="2" width="9.42578125" style="88" customWidth="1"/>
    <col min="3" max="3" width="12.85546875" style="41" customWidth="1"/>
    <col min="4" max="4" width="14.42578125" style="41" customWidth="1"/>
    <col min="5" max="5" width="11.5703125" style="41" customWidth="1"/>
    <col min="6" max="6" width="7.85546875" style="41" customWidth="1"/>
    <col min="7" max="7" width="8.42578125" style="41" customWidth="1"/>
    <col min="8" max="8" width="11.42578125" style="41"/>
    <col min="9" max="9" width="14.140625" style="41" bestFit="1" customWidth="1"/>
    <col min="10" max="10" width="6.42578125" style="41" bestFit="1" customWidth="1"/>
    <col min="11" max="11" width="4" style="41" customWidth="1"/>
    <col min="12" max="16" width="11.42578125" style="41"/>
    <col min="17" max="31" width="11.42578125" style="41" customWidth="1"/>
    <col min="32" max="16384" width="11.42578125" style="41"/>
  </cols>
  <sheetData>
    <row r="1" spans="1:10" s="145" customFormat="1" ht="18" x14ac:dyDescent="0.25">
      <c r="A1" s="187" t="str">
        <f>PRESUPUESTO!$C$27</f>
        <v>3.3</v>
      </c>
      <c r="B1" s="151" t="str">
        <f>PRESUPUESTO!$E$27</f>
        <v>Hormigón de cemento portland H-21, excluida la armadura</v>
      </c>
      <c r="C1" s="45"/>
      <c r="D1" s="152"/>
      <c r="E1" s="152"/>
      <c r="F1" s="152"/>
    </row>
    <row r="3" spans="1:10" ht="15.75" x14ac:dyDescent="0.25">
      <c r="B3" s="53" t="s">
        <v>91</v>
      </c>
      <c r="C3" s="38"/>
      <c r="D3" s="13"/>
      <c r="E3" s="13"/>
      <c r="F3" s="13"/>
    </row>
    <row r="4" spans="1:10" ht="15.75" thickBot="1" x14ac:dyDescent="0.25">
      <c r="C4" s="13"/>
      <c r="D4" s="13"/>
      <c r="E4" s="13"/>
      <c r="F4" s="13"/>
      <c r="G4" s="13"/>
    </row>
    <row r="5" spans="1:10" ht="48" thickBot="1" x14ac:dyDescent="0.25">
      <c r="B5" s="106" t="s">
        <v>84</v>
      </c>
      <c r="C5" s="107" t="s">
        <v>77</v>
      </c>
      <c r="D5" s="108" t="s">
        <v>78</v>
      </c>
      <c r="E5" s="109" t="s">
        <v>79</v>
      </c>
      <c r="F5" s="300" t="s">
        <v>113</v>
      </c>
      <c r="G5" s="300" t="s">
        <v>112</v>
      </c>
      <c r="H5" s="345" t="s">
        <v>111</v>
      </c>
      <c r="I5" s="124" t="s">
        <v>246</v>
      </c>
    </row>
    <row r="6" spans="1:10" ht="20.25" customHeight="1" x14ac:dyDescent="0.2">
      <c r="B6" s="219" t="s">
        <v>42</v>
      </c>
      <c r="C6" s="220" t="s">
        <v>259</v>
      </c>
      <c r="D6" s="221" t="s">
        <v>138</v>
      </c>
      <c r="E6" s="343">
        <v>2</v>
      </c>
      <c r="F6" s="344">
        <v>1.5</v>
      </c>
      <c r="G6" s="344">
        <v>1</v>
      </c>
      <c r="H6" s="222">
        <v>16</v>
      </c>
      <c r="I6" s="76">
        <v>13.575000000000001</v>
      </c>
    </row>
    <row r="7" spans="1:10" ht="20.25" customHeight="1" x14ac:dyDescent="0.2">
      <c r="B7" s="93" t="s">
        <v>38</v>
      </c>
      <c r="C7" s="96" t="s">
        <v>260</v>
      </c>
      <c r="D7" s="94" t="s">
        <v>138</v>
      </c>
      <c r="E7" s="95">
        <v>2</v>
      </c>
      <c r="F7" s="72">
        <v>4</v>
      </c>
      <c r="G7" s="72">
        <v>2</v>
      </c>
      <c r="H7" s="149">
        <v>16</v>
      </c>
      <c r="I7" s="76">
        <v>13.575000000000001</v>
      </c>
    </row>
    <row r="8" spans="1:10" ht="20.25" customHeight="1" x14ac:dyDescent="0.2">
      <c r="B8" s="93" t="s">
        <v>40</v>
      </c>
      <c r="C8" s="96" t="s">
        <v>261</v>
      </c>
      <c r="D8" s="94" t="s">
        <v>138</v>
      </c>
      <c r="E8" s="95">
        <v>3</v>
      </c>
      <c r="F8" s="72">
        <v>1.5</v>
      </c>
      <c r="G8" s="72">
        <v>1</v>
      </c>
      <c r="H8" s="149">
        <v>16</v>
      </c>
      <c r="I8" s="76">
        <v>19.91</v>
      </c>
    </row>
    <row r="9" spans="1:10" ht="20.25" customHeight="1" x14ac:dyDescent="0.2">
      <c r="B9" s="93" t="s">
        <v>41</v>
      </c>
      <c r="C9" s="96" t="s">
        <v>262</v>
      </c>
      <c r="D9" s="94" t="s">
        <v>138</v>
      </c>
      <c r="E9" s="95">
        <v>2</v>
      </c>
      <c r="F9" s="72">
        <v>4</v>
      </c>
      <c r="G9" s="72">
        <v>1</v>
      </c>
      <c r="H9" s="149">
        <v>16</v>
      </c>
      <c r="I9" s="76">
        <v>36.356500000000004</v>
      </c>
    </row>
    <row r="10" spans="1:10" ht="20.25" customHeight="1" thickBot="1" x14ac:dyDescent="0.25">
      <c r="B10" s="97" t="s">
        <v>239</v>
      </c>
      <c r="C10" s="98" t="s">
        <v>263</v>
      </c>
      <c r="D10" s="99" t="s">
        <v>138</v>
      </c>
      <c r="E10" s="100">
        <v>2</v>
      </c>
      <c r="F10" s="74">
        <v>1.5</v>
      </c>
      <c r="G10" s="74">
        <v>1</v>
      </c>
      <c r="H10" s="150">
        <v>14</v>
      </c>
      <c r="I10" s="302">
        <v>19.403749999999999</v>
      </c>
    </row>
    <row r="11" spans="1:10" ht="16.5" thickBot="1" x14ac:dyDescent="0.3">
      <c r="B11" s="15"/>
      <c r="C11" s="15"/>
      <c r="D11" s="15"/>
      <c r="E11" s="15"/>
      <c r="F11" s="46"/>
      <c r="G11" s="46"/>
      <c r="H11" s="121" t="s">
        <v>23</v>
      </c>
      <c r="I11" s="121">
        <f>SUM(I6:I10)</f>
        <v>102.82025000000002</v>
      </c>
    </row>
    <row r="12" spans="1:10" x14ac:dyDescent="0.2">
      <c r="B12" s="110" t="s">
        <v>26</v>
      </c>
      <c r="C12" s="111" t="s">
        <v>30</v>
      </c>
      <c r="G12" s="65"/>
      <c r="H12" s="111"/>
    </row>
    <row r="13" spans="1:10" x14ac:dyDescent="0.2">
      <c r="B13" s="110" t="s">
        <v>27</v>
      </c>
      <c r="C13" s="111" t="s">
        <v>28</v>
      </c>
      <c r="G13" s="65"/>
      <c r="H13" s="111"/>
    </row>
    <row r="14" spans="1:10" x14ac:dyDescent="0.2">
      <c r="B14" s="110" t="s">
        <v>25</v>
      </c>
      <c r="C14" s="111" t="s">
        <v>29</v>
      </c>
      <c r="G14" s="65"/>
      <c r="H14" s="111"/>
    </row>
    <row r="15" spans="1:10" ht="15.75" thickBot="1" x14ac:dyDescent="0.25">
      <c r="C15" s="60"/>
    </row>
    <row r="16" spans="1:10" ht="21" customHeight="1" x14ac:dyDescent="0.2">
      <c r="B16" s="904" t="str">
        <f>+B1</f>
        <v>Hormigón de cemento portland H-21, excluida la armadura</v>
      </c>
      <c r="C16" s="905"/>
      <c r="D16" s="905"/>
      <c r="E16" s="905"/>
      <c r="F16" s="905"/>
      <c r="G16" s="906"/>
      <c r="H16" s="910">
        <f>I11</f>
        <v>102.82025000000002</v>
      </c>
      <c r="I16" s="910"/>
      <c r="J16" s="912" t="s">
        <v>242</v>
      </c>
    </row>
    <row r="17" spans="2:10" ht="15" customHeight="1" thickBot="1" x14ac:dyDescent="0.25">
      <c r="B17" s="907"/>
      <c r="C17" s="908"/>
      <c r="D17" s="908"/>
      <c r="E17" s="908"/>
      <c r="F17" s="908"/>
      <c r="G17" s="909"/>
      <c r="H17" s="911"/>
      <c r="I17" s="911"/>
      <c r="J17" s="913"/>
    </row>
    <row r="18" spans="2:10" ht="15.75" customHeight="1" x14ac:dyDescent="0.2"/>
  </sheetData>
  <mergeCells count="3">
    <mergeCell ref="B16:G17"/>
    <mergeCell ref="H16:I17"/>
    <mergeCell ref="J16:J17"/>
  </mergeCells>
  <pageMargins left="1.1811023622047245" right="0.78740157480314965" top="1.1811023622047245" bottom="0.23622047244094491" header="0.23622047244094491" footer="0"/>
  <pageSetup paperSize="9" scale="78" fitToHeight="0" orientation="portrait" r:id="rId1"/>
  <headerFooter scaleWithDoc="0" alignWithMargins="0">
    <oddHeader>&amp;C&amp;G</oddHead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19"/>
  <sheetViews>
    <sheetView view="pageBreakPreview" zoomScaleNormal="100" zoomScaleSheetLayoutView="100" workbookViewId="0">
      <selection activeCell="M17" sqref="M17"/>
    </sheetView>
  </sheetViews>
  <sheetFormatPr baseColWidth="10" defaultColWidth="11.42578125" defaultRowHeight="15" x14ac:dyDescent="0.2"/>
  <cols>
    <col min="1" max="1" width="5.7109375" style="41" customWidth="1"/>
    <col min="2" max="2" width="9.42578125" style="88" customWidth="1"/>
    <col min="3" max="3" width="13.28515625" style="41" customWidth="1"/>
    <col min="4" max="4" width="14.42578125" style="41" customWidth="1"/>
    <col min="5" max="5" width="7.140625" style="41" bestFit="1" customWidth="1"/>
    <col min="6" max="6" width="7.85546875" style="41" customWidth="1"/>
    <col min="7" max="7" width="8.42578125" style="41" customWidth="1"/>
    <col min="8" max="8" width="11.42578125" style="41"/>
    <col min="9" max="9" width="13.7109375" style="41" bestFit="1" customWidth="1"/>
    <col min="10" max="10" width="6.42578125" style="41" bestFit="1" customWidth="1"/>
    <col min="11" max="11" width="4" style="41" customWidth="1"/>
    <col min="12" max="15" width="11.42578125" style="41"/>
    <col min="16" max="30" width="11.42578125" style="41" customWidth="1"/>
    <col min="31" max="16384" width="11.42578125" style="41"/>
  </cols>
  <sheetData>
    <row r="1" spans="1:9" s="145" customFormat="1" ht="18" x14ac:dyDescent="0.25">
      <c r="A1" s="187" t="str">
        <f>PRESUPUESTO!$C$28</f>
        <v>3.4</v>
      </c>
      <c r="B1" s="151" t="str">
        <f>PRESUPUESTO!$E$28</f>
        <v>Acero especial en barras ADN-420 colocado</v>
      </c>
      <c r="D1" s="45"/>
      <c r="E1" s="152"/>
      <c r="F1" s="152"/>
      <c r="G1" s="152"/>
    </row>
    <row r="3" spans="1:9" ht="15.75" x14ac:dyDescent="0.25">
      <c r="B3" s="53" t="s">
        <v>91</v>
      </c>
      <c r="C3" s="38"/>
      <c r="D3" s="13"/>
      <c r="E3" s="13"/>
      <c r="F3" s="13"/>
    </row>
    <row r="4" spans="1:9" ht="15.75" thickBot="1" x14ac:dyDescent="0.25">
      <c r="C4" s="13"/>
      <c r="D4" s="13"/>
      <c r="E4" s="13"/>
      <c r="F4" s="13"/>
      <c r="G4" s="13"/>
    </row>
    <row r="5" spans="1:9" ht="32.1" customHeight="1" thickBot="1" x14ac:dyDescent="0.25">
      <c r="B5" s="106" t="s">
        <v>84</v>
      </c>
      <c r="C5" s="107" t="s">
        <v>77</v>
      </c>
      <c r="D5" s="108" t="s">
        <v>78</v>
      </c>
      <c r="E5" s="109" t="s">
        <v>79</v>
      </c>
      <c r="F5" s="112" t="s">
        <v>113</v>
      </c>
      <c r="G5" s="112" t="s">
        <v>112</v>
      </c>
      <c r="H5" s="113" t="s">
        <v>111</v>
      </c>
      <c r="I5" s="124" t="s">
        <v>117</v>
      </c>
    </row>
    <row r="6" spans="1:9" ht="20.25" customHeight="1" x14ac:dyDescent="0.2">
      <c r="B6" s="93" t="s">
        <v>42</v>
      </c>
      <c r="C6" s="96" t="s">
        <v>259</v>
      </c>
      <c r="D6" s="94" t="s">
        <v>138</v>
      </c>
      <c r="E6" s="95">
        <v>2</v>
      </c>
      <c r="F6" s="72">
        <v>1.5</v>
      </c>
      <c r="G6" s="72">
        <v>1</v>
      </c>
      <c r="H6" s="73">
        <v>16</v>
      </c>
      <c r="I6" s="73">
        <v>0.77602000000000004</v>
      </c>
    </row>
    <row r="7" spans="1:9" ht="20.25" customHeight="1" x14ac:dyDescent="0.2">
      <c r="B7" s="93" t="s">
        <v>38</v>
      </c>
      <c r="C7" s="96" t="s">
        <v>260</v>
      </c>
      <c r="D7" s="94" t="s">
        <v>138</v>
      </c>
      <c r="E7" s="95">
        <v>2</v>
      </c>
      <c r="F7" s="72">
        <v>4</v>
      </c>
      <c r="G7" s="72">
        <v>2</v>
      </c>
      <c r="H7" s="73">
        <v>16</v>
      </c>
      <c r="I7" s="73">
        <v>0.77602000000000004</v>
      </c>
    </row>
    <row r="8" spans="1:9" ht="20.25" customHeight="1" x14ac:dyDescent="0.2">
      <c r="B8" s="93" t="s">
        <v>40</v>
      </c>
      <c r="C8" s="96" t="s">
        <v>261</v>
      </c>
      <c r="D8" s="94" t="s">
        <v>138</v>
      </c>
      <c r="E8" s="95">
        <v>3</v>
      </c>
      <c r="F8" s="72">
        <v>1.5</v>
      </c>
      <c r="G8" s="72">
        <v>1</v>
      </c>
      <c r="H8" s="73">
        <v>16</v>
      </c>
      <c r="I8" s="73">
        <v>1.1514000000000002</v>
      </c>
    </row>
    <row r="9" spans="1:9" ht="20.25" customHeight="1" x14ac:dyDescent="0.2">
      <c r="B9" s="93" t="s">
        <v>41</v>
      </c>
      <c r="C9" s="96" t="s">
        <v>262</v>
      </c>
      <c r="D9" s="94" t="s">
        <v>138</v>
      </c>
      <c r="E9" s="95">
        <v>2</v>
      </c>
      <c r="F9" s="72">
        <v>4</v>
      </c>
      <c r="G9" s="72">
        <v>1</v>
      </c>
      <c r="H9" s="73">
        <v>16</v>
      </c>
      <c r="I9" s="73">
        <v>1.7543899999999999</v>
      </c>
    </row>
    <row r="10" spans="1:9" ht="20.25" customHeight="1" thickBot="1" x14ac:dyDescent="0.25">
      <c r="B10" s="97" t="s">
        <v>239</v>
      </c>
      <c r="C10" s="98" t="s">
        <v>263</v>
      </c>
      <c r="D10" s="99" t="s">
        <v>138</v>
      </c>
      <c r="E10" s="100">
        <v>2</v>
      </c>
      <c r="F10" s="74">
        <v>1.5</v>
      </c>
      <c r="G10" s="74">
        <v>1</v>
      </c>
      <c r="H10" s="165">
        <v>14</v>
      </c>
      <c r="I10" s="165">
        <v>0.97257999999999989</v>
      </c>
    </row>
    <row r="11" spans="1:9" ht="16.5" thickBot="1" x14ac:dyDescent="0.3">
      <c r="B11" s="15"/>
      <c r="C11" s="15"/>
      <c r="D11" s="15"/>
      <c r="E11" s="15"/>
      <c r="F11" s="46"/>
      <c r="G11" s="46"/>
      <c r="H11" s="121" t="s">
        <v>23</v>
      </c>
      <c r="I11" s="121">
        <f>SUM(I6:I10)</f>
        <v>5.4304100000000002</v>
      </c>
    </row>
    <row r="12" spans="1:9" x14ac:dyDescent="0.2">
      <c r="B12" s="41"/>
    </row>
    <row r="13" spans="1:9" x14ac:dyDescent="0.2">
      <c r="B13" s="110" t="s">
        <v>26</v>
      </c>
      <c r="C13" s="111" t="s">
        <v>30</v>
      </c>
      <c r="G13" s="65"/>
      <c r="H13" s="111"/>
    </row>
    <row r="14" spans="1:9" x14ac:dyDescent="0.2">
      <c r="B14" s="110" t="s">
        <v>27</v>
      </c>
      <c r="C14" s="111" t="s">
        <v>28</v>
      </c>
      <c r="G14" s="65"/>
      <c r="H14" s="111"/>
    </row>
    <row r="15" spans="1:9" x14ac:dyDescent="0.2">
      <c r="B15" s="110" t="s">
        <v>25</v>
      </c>
      <c r="C15" s="111" t="s">
        <v>29</v>
      </c>
      <c r="G15" s="65"/>
      <c r="H15" s="111"/>
    </row>
    <row r="16" spans="1:9" ht="15.75" thickBot="1" x14ac:dyDescent="0.25">
      <c r="C16" s="60"/>
    </row>
    <row r="17" spans="2:10" ht="21" customHeight="1" x14ac:dyDescent="0.2">
      <c r="B17" s="904" t="str">
        <f>+B1</f>
        <v>Acero especial en barras ADN-420 colocado</v>
      </c>
      <c r="C17" s="905"/>
      <c r="D17" s="905"/>
      <c r="E17" s="905"/>
      <c r="F17" s="905"/>
      <c r="G17" s="906"/>
      <c r="H17" s="910">
        <f>I11</f>
        <v>5.4304100000000002</v>
      </c>
      <c r="I17" s="910"/>
      <c r="J17" s="912" t="s">
        <v>116</v>
      </c>
    </row>
    <row r="18" spans="2:10" ht="15" customHeight="1" thickBot="1" x14ac:dyDescent="0.25">
      <c r="B18" s="907"/>
      <c r="C18" s="908"/>
      <c r="D18" s="908"/>
      <c r="E18" s="908"/>
      <c r="F18" s="908"/>
      <c r="G18" s="909"/>
      <c r="H18" s="911"/>
      <c r="I18" s="911"/>
      <c r="J18" s="913"/>
    </row>
    <row r="19" spans="2:10" ht="15.75" customHeight="1" x14ac:dyDescent="0.2"/>
  </sheetData>
  <mergeCells count="3">
    <mergeCell ref="B17:G18"/>
    <mergeCell ref="H17:I18"/>
    <mergeCell ref="J17:J18"/>
  </mergeCells>
  <pageMargins left="1.1811023622047245" right="0.78740157480314965" top="1.1811023622047245" bottom="0.23622047244094491" header="0.23622047244094491" footer="0"/>
  <pageSetup paperSize="9" scale="81" fitToHeight="0" orientation="portrait" r:id="rId1"/>
  <headerFooter scaleWithDoc="0" alignWithMargins="0">
    <oddHeader>&amp;C&amp;G</oddHead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7"/>
  <sheetViews>
    <sheetView view="pageBreakPreview" zoomScaleNormal="100" zoomScaleSheetLayoutView="100" workbookViewId="0">
      <selection activeCell="M15" sqref="L1:M15"/>
    </sheetView>
  </sheetViews>
  <sheetFormatPr baseColWidth="10" defaultColWidth="11.42578125" defaultRowHeight="15" x14ac:dyDescent="0.2"/>
  <cols>
    <col min="1" max="1" width="6" style="41" bestFit="1" customWidth="1"/>
    <col min="2" max="2" width="11.85546875" style="88" customWidth="1"/>
    <col min="3" max="3" width="13.42578125" style="41" customWidth="1"/>
    <col min="4" max="4" width="14.42578125" style="41" customWidth="1"/>
    <col min="5" max="5" width="11.5703125" style="41" customWidth="1"/>
    <col min="6" max="6" width="11.85546875" style="41" customWidth="1"/>
    <col min="7" max="7" width="11.28515625" style="41" customWidth="1"/>
    <col min="8" max="8" width="5.42578125" style="41" bestFit="1" customWidth="1"/>
    <col min="9" max="9" width="14.140625" style="41" bestFit="1" customWidth="1"/>
    <col min="10" max="10" width="6.42578125" style="41" bestFit="1" customWidth="1"/>
    <col min="11" max="11" width="4" style="41" customWidth="1"/>
    <col min="12" max="15" width="11.42578125" style="41"/>
    <col min="16" max="30" width="11.42578125" style="41" customWidth="1"/>
    <col min="31" max="16384" width="11.42578125" style="41"/>
  </cols>
  <sheetData>
    <row r="1" spans="1:13" s="145" customFormat="1" ht="18" x14ac:dyDescent="0.25">
      <c r="A1" s="187" t="str">
        <f>PRESUPUESTO!$C$29</f>
        <v>3.5</v>
      </c>
      <c r="B1" s="151" t="str">
        <f>PRESUPUESTO!$E$29</f>
        <v>Colocación de caños de HºAº, Ø=0,60m</v>
      </c>
      <c r="C1" s="45"/>
      <c r="D1" s="152"/>
      <c r="E1" s="152"/>
      <c r="F1" s="152"/>
    </row>
    <row r="3" spans="1:13" ht="15.75" x14ac:dyDescent="0.25">
      <c r="B3" s="38" t="s">
        <v>258</v>
      </c>
      <c r="C3" s="38"/>
      <c r="D3" s="13"/>
      <c r="E3" s="13"/>
      <c r="F3" s="13"/>
    </row>
    <row r="4" spans="1:13" ht="9.9499999999999993" customHeight="1" thickBot="1" x14ac:dyDescent="0.25">
      <c r="C4" s="13"/>
      <c r="D4" s="13"/>
      <c r="E4" s="13"/>
      <c r="F4" s="13"/>
      <c r="G4" s="13"/>
    </row>
    <row r="5" spans="1:13" ht="32.1" customHeight="1" thickBot="1" x14ac:dyDescent="0.25">
      <c r="B5" s="106" t="s">
        <v>100</v>
      </c>
      <c r="C5" s="176" t="s">
        <v>99</v>
      </c>
      <c r="D5" s="178" t="s">
        <v>114</v>
      </c>
      <c r="M5" s="60"/>
    </row>
    <row r="6" spans="1:13" ht="20.25" customHeight="1" thickBot="1" x14ac:dyDescent="0.25">
      <c r="B6" s="185">
        <v>3</v>
      </c>
      <c r="C6" s="165">
        <v>16</v>
      </c>
      <c r="D6" s="179">
        <f>B6*C6</f>
        <v>48</v>
      </c>
    </row>
    <row r="7" spans="1:13" ht="16.5" thickBot="1" x14ac:dyDescent="0.3">
      <c r="A7" s="15"/>
      <c r="B7" s="46"/>
      <c r="C7" s="173" t="s">
        <v>23</v>
      </c>
      <c r="D7" s="81">
        <f>SUM(D6:D6)</f>
        <v>48</v>
      </c>
    </row>
    <row r="8" spans="1:13" ht="15.75" x14ac:dyDescent="0.25">
      <c r="B8" s="38" t="s">
        <v>85</v>
      </c>
      <c r="C8" s="38"/>
      <c r="D8" s="13"/>
      <c r="E8" s="13"/>
      <c r="F8" s="13"/>
    </row>
    <row r="9" spans="1:13" ht="15.75" thickBot="1" x14ac:dyDescent="0.25">
      <c r="C9" s="13"/>
      <c r="D9" s="13"/>
      <c r="E9" s="13"/>
      <c r="F9" s="13"/>
      <c r="G9" s="13"/>
    </row>
    <row r="10" spans="1:13" ht="32.1" customHeight="1" thickBot="1" x14ac:dyDescent="0.25">
      <c r="B10" s="106" t="s">
        <v>100</v>
      </c>
      <c r="C10" s="174" t="s">
        <v>99</v>
      </c>
      <c r="D10" s="175" t="s">
        <v>114</v>
      </c>
      <c r="M10" s="60"/>
    </row>
    <row r="11" spans="1:13" x14ac:dyDescent="0.2">
      <c r="B11" s="184">
        <v>42</v>
      </c>
      <c r="C11" s="149">
        <v>6</v>
      </c>
      <c r="D11" s="76">
        <f>B11*C11</f>
        <v>252</v>
      </c>
    </row>
    <row r="12" spans="1:13" ht="15.75" thickBot="1" x14ac:dyDescent="0.25">
      <c r="B12" s="185">
        <v>13</v>
      </c>
      <c r="C12" s="150">
        <v>14</v>
      </c>
      <c r="D12" s="76">
        <f t="shared" ref="D12" si="0">B12*C12</f>
        <v>182</v>
      </c>
    </row>
    <row r="13" spans="1:13" ht="16.5" thickBot="1" x14ac:dyDescent="0.3">
      <c r="A13" s="15"/>
      <c r="B13" s="46"/>
      <c r="C13" s="173" t="s">
        <v>23</v>
      </c>
      <c r="D13" s="81">
        <f>SUM(D11:D12)</f>
        <v>434</v>
      </c>
    </row>
    <row r="14" spans="1:13" ht="15.75" thickBot="1" x14ac:dyDescent="0.25">
      <c r="C14" s="110"/>
      <c r="D14" s="111"/>
      <c r="G14" s="65"/>
      <c r="H14" s="111"/>
    </row>
    <row r="15" spans="1:13" ht="21" customHeight="1" x14ac:dyDescent="0.2">
      <c r="B15" s="904" t="str">
        <f>+B1</f>
        <v>Colocación de caños de HºAº, Ø=0,60m</v>
      </c>
      <c r="C15" s="905"/>
      <c r="D15" s="905"/>
      <c r="E15" s="905"/>
      <c r="F15" s="906"/>
      <c r="G15" s="910">
        <f>D7+D13</f>
        <v>482</v>
      </c>
      <c r="H15" s="995" t="s">
        <v>115</v>
      </c>
      <c r="I15" s="183"/>
    </row>
    <row r="16" spans="1:13" ht="15" customHeight="1" thickBot="1" x14ac:dyDescent="0.25">
      <c r="B16" s="907"/>
      <c r="C16" s="908"/>
      <c r="D16" s="908"/>
      <c r="E16" s="908"/>
      <c r="F16" s="909"/>
      <c r="G16" s="911"/>
      <c r="H16" s="996"/>
      <c r="I16" s="183"/>
    </row>
    <row r="17" ht="15.75" customHeight="1" x14ac:dyDescent="0.2"/>
  </sheetData>
  <mergeCells count="3">
    <mergeCell ref="H15:H16"/>
    <mergeCell ref="B15:F16"/>
    <mergeCell ref="G15:G16"/>
  </mergeCells>
  <pageMargins left="1.1811023622047245" right="0.78740157480314965" top="1.1811023622047245" bottom="0.23622047244094491" header="0.23622047244094491" footer="0"/>
  <pageSetup paperSize="9" scale="93" fitToHeight="0" orientation="portrait" r:id="rId1"/>
  <headerFooter scaleWithDoc="0" alignWithMargins="0">
    <oddHeader>&amp;C&amp;G</oddHead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2"/>
  <sheetViews>
    <sheetView view="pageBreakPreview" zoomScaleNormal="100" zoomScaleSheetLayoutView="100" workbookViewId="0">
      <selection activeCell="M19" sqref="L4:M19"/>
    </sheetView>
  </sheetViews>
  <sheetFormatPr baseColWidth="10" defaultColWidth="11.42578125" defaultRowHeight="15" x14ac:dyDescent="0.2"/>
  <cols>
    <col min="1" max="1" width="6" style="41" bestFit="1" customWidth="1"/>
    <col min="2" max="2" width="11.140625" style="88" customWidth="1"/>
    <col min="3" max="3" width="13.140625" style="41" bestFit="1" customWidth="1"/>
    <col min="4" max="4" width="14.42578125" style="41" customWidth="1"/>
    <col min="5" max="5" width="11.5703125" style="41" customWidth="1"/>
    <col min="6" max="7" width="11.28515625" style="41" customWidth="1"/>
    <col min="8" max="8" width="5.42578125" style="41" bestFit="1" customWidth="1"/>
    <col min="9" max="9" width="14.140625" style="41" bestFit="1" customWidth="1"/>
    <col min="10" max="10" width="14.42578125" style="41" bestFit="1" customWidth="1"/>
    <col min="11" max="11" width="4" style="41" customWidth="1"/>
    <col min="12" max="15" width="11.42578125" style="41"/>
    <col min="16" max="30" width="11.42578125" style="41" customWidth="1"/>
    <col min="31" max="16384" width="11.42578125" style="41"/>
  </cols>
  <sheetData>
    <row r="1" spans="1:13" s="145" customFormat="1" ht="18" x14ac:dyDescent="0.25">
      <c r="A1" s="187" t="str">
        <f>PRESUPUESTO!$C$30</f>
        <v>3.6</v>
      </c>
      <c r="B1" s="151" t="str">
        <f>PRESUPUESTO!$E$30</f>
        <v>Colocación de caños de HºAº, Ø=0,80m</v>
      </c>
      <c r="C1" s="45"/>
      <c r="D1" s="152"/>
      <c r="E1" s="152"/>
      <c r="F1" s="152"/>
    </row>
    <row r="3" spans="1:13" ht="15.75" x14ac:dyDescent="0.25">
      <c r="B3" s="38" t="s">
        <v>85</v>
      </c>
      <c r="C3" s="38"/>
      <c r="D3" s="13"/>
      <c r="E3" s="13"/>
      <c r="F3" s="13"/>
    </row>
    <row r="4" spans="1:13" ht="9.9499999999999993" customHeight="1" thickBot="1" x14ac:dyDescent="0.25">
      <c r="C4" s="13"/>
      <c r="D4" s="13"/>
      <c r="E4" s="13"/>
      <c r="F4" s="13"/>
      <c r="G4" s="13"/>
    </row>
    <row r="5" spans="1:13" ht="32.25" thickBot="1" x14ac:dyDescent="0.25">
      <c r="B5" s="106" t="s">
        <v>100</v>
      </c>
      <c r="C5" s="174" t="s">
        <v>99</v>
      </c>
      <c r="D5" s="175" t="s">
        <v>114</v>
      </c>
      <c r="M5" s="60"/>
    </row>
    <row r="6" spans="1:13" x14ac:dyDescent="0.2">
      <c r="B6" s="184">
        <v>7</v>
      </c>
      <c r="C6" s="149">
        <v>6</v>
      </c>
      <c r="D6" s="76">
        <f>B6*C6</f>
        <v>42</v>
      </c>
    </row>
    <row r="7" spans="1:13" ht="15.75" thickBot="1" x14ac:dyDescent="0.25">
      <c r="B7" s="185">
        <v>9</v>
      </c>
      <c r="C7" s="150">
        <v>14</v>
      </c>
      <c r="D7" s="76">
        <f>B7*C7</f>
        <v>126</v>
      </c>
    </row>
    <row r="8" spans="1:13" ht="16.5" thickBot="1" x14ac:dyDescent="0.3">
      <c r="A8" s="15"/>
      <c r="B8" s="46"/>
      <c r="C8" s="173" t="s">
        <v>23</v>
      </c>
      <c r="D8" s="81">
        <f>SUM(D6:D7)</f>
        <v>168</v>
      </c>
    </row>
    <row r="9" spans="1:13" ht="15.75" thickBot="1" x14ac:dyDescent="0.25">
      <c r="C9" s="110"/>
      <c r="D9" s="111"/>
      <c r="G9" s="65"/>
      <c r="H9" s="111"/>
    </row>
    <row r="10" spans="1:13" ht="21" customHeight="1" x14ac:dyDescent="0.2">
      <c r="B10" s="904" t="str">
        <f>+B1</f>
        <v>Colocación de caños de HºAº, Ø=0,80m</v>
      </c>
      <c r="C10" s="905"/>
      <c r="D10" s="905"/>
      <c r="E10" s="905"/>
      <c r="F10" s="906"/>
      <c r="G10" s="910">
        <f>+D8</f>
        <v>168</v>
      </c>
      <c r="H10" s="912" t="s">
        <v>115</v>
      </c>
      <c r="I10" s="183"/>
    </row>
    <row r="11" spans="1:13" ht="15" customHeight="1" thickBot="1" x14ac:dyDescent="0.25">
      <c r="B11" s="907"/>
      <c r="C11" s="908"/>
      <c r="D11" s="908"/>
      <c r="E11" s="908"/>
      <c r="F11" s="909"/>
      <c r="G11" s="911"/>
      <c r="H11" s="913"/>
      <c r="I11" s="183"/>
    </row>
    <row r="12" spans="1:13" ht="15.75" customHeight="1" x14ac:dyDescent="0.2"/>
  </sheetData>
  <mergeCells count="3">
    <mergeCell ref="H10:H11"/>
    <mergeCell ref="B10:F11"/>
    <mergeCell ref="G10:G11"/>
  </mergeCells>
  <pageMargins left="1.1811023622047245" right="0.78740157480314965" top="1.1811023622047245" bottom="0.23622047244094491" header="0.23622047244094491" footer="0"/>
  <pageSetup paperSize="9" scale="95" fitToHeight="0" orientation="portrait" r:id="rId1"/>
  <headerFooter scaleWithDoc="0" alignWithMargins="0">
    <oddHeader>&amp;C&amp;G</oddHead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2"/>
  <sheetViews>
    <sheetView view="pageBreakPreview" zoomScaleNormal="100" zoomScaleSheetLayoutView="100" workbookViewId="0">
      <selection activeCell="N9" sqref="L1:N9"/>
    </sheetView>
  </sheetViews>
  <sheetFormatPr baseColWidth="10" defaultColWidth="11.42578125" defaultRowHeight="15" x14ac:dyDescent="0.2"/>
  <cols>
    <col min="1" max="1" width="6" style="41" bestFit="1" customWidth="1"/>
    <col min="2" max="2" width="13.42578125" style="88" customWidth="1"/>
    <col min="3" max="4" width="13.42578125" style="41" customWidth="1"/>
    <col min="5" max="5" width="11.5703125" style="41" customWidth="1"/>
    <col min="6" max="6" width="9.85546875" style="41" bestFit="1" customWidth="1"/>
    <col min="7" max="7" width="11.28515625" style="41" customWidth="1"/>
    <col min="8" max="8" width="11.42578125" style="41"/>
    <col min="9" max="9" width="14.140625" style="41" bestFit="1" customWidth="1"/>
    <col min="10" max="10" width="14.42578125" style="41" bestFit="1" customWidth="1"/>
    <col min="11" max="11" width="4" style="41" customWidth="1"/>
    <col min="12" max="15" width="11.42578125" style="41"/>
    <col min="16" max="30" width="11.42578125" style="41" customWidth="1"/>
    <col min="31" max="16384" width="11.42578125" style="41"/>
  </cols>
  <sheetData>
    <row r="1" spans="1:13" s="145" customFormat="1" ht="18" x14ac:dyDescent="0.25">
      <c r="A1" s="187" t="str">
        <f>PRESUPUESTO!$C$31</f>
        <v>3.7</v>
      </c>
      <c r="B1" s="151" t="str">
        <f>PRESUPUESTO!$E$31</f>
        <v>Colocación de caños de HºAº, Ø=1,00m</v>
      </c>
      <c r="C1" s="45"/>
      <c r="D1" s="152"/>
      <c r="E1" s="152"/>
      <c r="F1" s="152"/>
    </row>
    <row r="3" spans="1:13" ht="15.75" x14ac:dyDescent="0.25">
      <c r="B3" s="38" t="s">
        <v>85</v>
      </c>
      <c r="C3" s="38"/>
      <c r="D3" s="13"/>
      <c r="E3" s="13"/>
      <c r="F3" s="13"/>
    </row>
    <row r="4" spans="1:13" ht="9.9499999999999993" customHeight="1" thickBot="1" x14ac:dyDescent="0.25">
      <c r="C4" s="13"/>
      <c r="D4" s="13"/>
      <c r="E4" s="13"/>
      <c r="F4" s="13"/>
      <c r="G4" s="13"/>
    </row>
    <row r="5" spans="1:13" ht="32.1" customHeight="1" thickBot="1" x14ac:dyDescent="0.25">
      <c r="B5" s="106" t="s">
        <v>100</v>
      </c>
      <c r="C5" s="176" t="s">
        <v>99</v>
      </c>
      <c r="D5" s="178" t="s">
        <v>114</v>
      </c>
      <c r="M5" s="60"/>
    </row>
    <row r="6" spans="1:13" ht="20.25" customHeight="1" thickBot="1" x14ac:dyDescent="0.25">
      <c r="B6" s="185">
        <v>1</v>
      </c>
      <c r="C6" s="165">
        <v>17</v>
      </c>
      <c r="D6" s="179">
        <f>B6*C6</f>
        <v>17</v>
      </c>
    </row>
    <row r="7" spans="1:13" ht="16.5" thickBot="1" x14ac:dyDescent="0.3">
      <c r="A7" s="15"/>
      <c r="B7" s="46"/>
      <c r="C7" s="173" t="s">
        <v>23</v>
      </c>
      <c r="D7" s="81">
        <f>SUM(D6:D6)</f>
        <v>17</v>
      </c>
    </row>
    <row r="8" spans="1:13" x14ac:dyDescent="0.2">
      <c r="C8" s="110"/>
      <c r="D8" s="111"/>
      <c r="G8" s="65"/>
      <c r="H8" s="111"/>
    </row>
    <row r="9" spans="1:13" ht="15.75" thickBot="1" x14ac:dyDescent="0.25">
      <c r="C9" s="110"/>
      <c r="D9" s="111"/>
      <c r="G9" s="65"/>
      <c r="H9" s="111"/>
    </row>
    <row r="10" spans="1:13" ht="21" customHeight="1" x14ac:dyDescent="0.2">
      <c r="B10" s="904" t="str">
        <f>+B1</f>
        <v>Colocación de caños de HºAº, Ø=1,00m</v>
      </c>
      <c r="C10" s="905"/>
      <c r="D10" s="905"/>
      <c r="E10" s="906"/>
      <c r="F10" s="910">
        <f>+D7</f>
        <v>17</v>
      </c>
      <c r="G10" s="912" t="s">
        <v>115</v>
      </c>
      <c r="I10" s="183"/>
    </row>
    <row r="11" spans="1:13" ht="15" customHeight="1" thickBot="1" x14ac:dyDescent="0.25">
      <c r="B11" s="907"/>
      <c r="C11" s="908"/>
      <c r="D11" s="908"/>
      <c r="E11" s="909"/>
      <c r="F11" s="911"/>
      <c r="G11" s="913"/>
      <c r="H11" s="183"/>
      <c r="I11" s="183"/>
    </row>
    <row r="12" spans="1:13" ht="15.75" customHeight="1" x14ac:dyDescent="0.2"/>
  </sheetData>
  <mergeCells count="3">
    <mergeCell ref="G10:G11"/>
    <mergeCell ref="B10:E11"/>
    <mergeCell ref="F10:F11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5"/>
  <sheetViews>
    <sheetView view="pageBreakPreview" topLeftCell="A6" zoomScaleNormal="100" zoomScaleSheetLayoutView="100" workbookViewId="0">
      <selection activeCell="H33" sqref="H33:I34"/>
    </sheetView>
  </sheetViews>
  <sheetFormatPr baseColWidth="10" defaultColWidth="11.42578125" defaultRowHeight="15" x14ac:dyDescent="0.2"/>
  <cols>
    <col min="1" max="1" width="5.140625" style="41" bestFit="1" customWidth="1"/>
    <col min="2" max="2" width="9.42578125" style="88" customWidth="1"/>
    <col min="3" max="3" width="13.140625" style="41" bestFit="1" customWidth="1"/>
    <col min="4" max="4" width="14.42578125" style="41" customWidth="1"/>
    <col min="5" max="5" width="11" style="41" bestFit="1" customWidth="1"/>
    <col min="6" max="7" width="11.140625" style="41" bestFit="1" customWidth="1"/>
    <col min="8" max="8" width="8.85546875" style="41" bestFit="1" customWidth="1"/>
    <col min="9" max="9" width="12.42578125" style="41" customWidth="1"/>
    <col min="10" max="10" width="6.42578125" style="41" bestFit="1" customWidth="1"/>
    <col min="11" max="11" width="4" style="41" customWidth="1"/>
    <col min="12" max="16" width="11.42578125" style="41"/>
    <col min="17" max="31" width="11.42578125" style="41" customWidth="1"/>
    <col min="32" max="16384" width="11.42578125" style="41"/>
  </cols>
  <sheetData>
    <row r="1" spans="1:9" s="145" customFormat="1" ht="18" x14ac:dyDescent="0.25">
      <c r="A1" s="187" t="str">
        <f>PRESUPUESTO!$C$32</f>
        <v>3.8</v>
      </c>
      <c r="B1" s="151" t="str">
        <f>PRESUPUESTO!$E$32</f>
        <v>Excavación para fundaciones y desagües</v>
      </c>
      <c r="C1" s="45"/>
      <c r="D1" s="152"/>
      <c r="E1" s="152"/>
      <c r="F1" s="152"/>
    </row>
    <row r="3" spans="1:9" ht="15.75" x14ac:dyDescent="0.25">
      <c r="B3" s="53" t="s">
        <v>91</v>
      </c>
      <c r="C3" s="38"/>
      <c r="D3" s="13"/>
      <c r="E3" s="13"/>
      <c r="F3" s="13"/>
    </row>
    <row r="4" spans="1:9" ht="15.75" thickBot="1" x14ac:dyDescent="0.25">
      <c r="C4" s="13"/>
      <c r="D4" s="13"/>
      <c r="E4" s="13"/>
      <c r="F4" s="13"/>
      <c r="G4" s="13"/>
    </row>
    <row r="5" spans="1:9" ht="48" thickBot="1" x14ac:dyDescent="0.25">
      <c r="B5" s="106" t="s">
        <v>84</v>
      </c>
      <c r="C5" s="107" t="s">
        <v>77</v>
      </c>
      <c r="D5" s="108" t="s">
        <v>78</v>
      </c>
      <c r="E5" s="109" t="s">
        <v>79</v>
      </c>
      <c r="F5" s="300" t="s">
        <v>113</v>
      </c>
      <c r="G5" s="300" t="s">
        <v>112</v>
      </c>
      <c r="H5" s="301" t="s">
        <v>111</v>
      </c>
      <c r="I5" s="124" t="s">
        <v>247</v>
      </c>
    </row>
    <row r="6" spans="1:9" ht="20.25" customHeight="1" x14ac:dyDescent="0.2">
      <c r="B6" s="219" t="s">
        <v>42</v>
      </c>
      <c r="C6" s="220" t="s">
        <v>259</v>
      </c>
      <c r="D6" s="221" t="s">
        <v>138</v>
      </c>
      <c r="E6" s="343">
        <v>2</v>
      </c>
      <c r="F6" s="344">
        <v>1.5</v>
      </c>
      <c r="G6" s="344">
        <v>1</v>
      </c>
      <c r="H6" s="172">
        <v>16</v>
      </c>
      <c r="I6" s="148">
        <v>60.036893999999997</v>
      </c>
    </row>
    <row r="7" spans="1:9" ht="20.25" customHeight="1" x14ac:dyDescent="0.2">
      <c r="B7" s="93" t="s">
        <v>38</v>
      </c>
      <c r="C7" s="96" t="s">
        <v>260</v>
      </c>
      <c r="D7" s="94" t="s">
        <v>138</v>
      </c>
      <c r="E7" s="95">
        <v>2</v>
      </c>
      <c r="F7" s="72">
        <v>4</v>
      </c>
      <c r="G7" s="72">
        <v>2</v>
      </c>
      <c r="H7" s="73">
        <v>16</v>
      </c>
      <c r="I7" s="76">
        <v>58.859699999999997</v>
      </c>
    </row>
    <row r="8" spans="1:9" ht="20.25" customHeight="1" x14ac:dyDescent="0.2">
      <c r="B8" s="93" t="s">
        <v>40</v>
      </c>
      <c r="C8" s="96" t="s">
        <v>261</v>
      </c>
      <c r="D8" s="94" t="s">
        <v>138</v>
      </c>
      <c r="E8" s="95">
        <v>3</v>
      </c>
      <c r="F8" s="72">
        <v>1.5</v>
      </c>
      <c r="G8" s="72">
        <v>1</v>
      </c>
      <c r="H8" s="73">
        <v>16</v>
      </c>
      <c r="I8" s="76">
        <v>23.842303999999999</v>
      </c>
    </row>
    <row r="9" spans="1:9" ht="20.25" customHeight="1" x14ac:dyDescent="0.2">
      <c r="B9" s="93" t="s">
        <v>41</v>
      </c>
      <c r="C9" s="96" t="s">
        <v>262</v>
      </c>
      <c r="D9" s="94" t="s">
        <v>138</v>
      </c>
      <c r="E9" s="95">
        <v>2</v>
      </c>
      <c r="F9" s="72">
        <v>4</v>
      </c>
      <c r="G9" s="72">
        <v>1</v>
      </c>
      <c r="H9" s="73">
        <v>16</v>
      </c>
      <c r="I9" s="76">
        <v>0</v>
      </c>
    </row>
    <row r="10" spans="1:9" ht="20.25" customHeight="1" thickBot="1" x14ac:dyDescent="0.25">
      <c r="B10" s="97" t="s">
        <v>239</v>
      </c>
      <c r="C10" s="98" t="s">
        <v>263</v>
      </c>
      <c r="D10" s="99" t="s">
        <v>138</v>
      </c>
      <c r="E10" s="100">
        <v>2</v>
      </c>
      <c r="F10" s="74">
        <v>1.5</v>
      </c>
      <c r="G10" s="74">
        <v>1</v>
      </c>
      <c r="H10" s="165">
        <v>14</v>
      </c>
      <c r="I10" s="302">
        <v>68.244699999999995</v>
      </c>
    </row>
    <row r="11" spans="1:9" ht="22.5" customHeight="1" thickBot="1" x14ac:dyDescent="0.25">
      <c r="B11" s="15"/>
      <c r="C11" s="15"/>
      <c r="D11" s="15"/>
      <c r="E11" s="15"/>
      <c r="F11" s="46"/>
      <c r="G11" s="46"/>
      <c r="H11" s="144" t="s">
        <v>23</v>
      </c>
      <c r="I11" s="144">
        <f>SUM(I6:I10)</f>
        <v>210.983598</v>
      </c>
    </row>
    <row r="12" spans="1:9" x14ac:dyDescent="0.2">
      <c r="B12" s="110" t="s">
        <v>26</v>
      </c>
      <c r="C12" s="111" t="s">
        <v>30</v>
      </c>
      <c r="G12" s="65"/>
      <c r="H12" s="111"/>
    </row>
    <row r="13" spans="1:9" x14ac:dyDescent="0.2">
      <c r="B13" s="110" t="s">
        <v>27</v>
      </c>
      <c r="C13" s="111" t="s">
        <v>28</v>
      </c>
      <c r="G13" s="65"/>
      <c r="H13" s="111"/>
    </row>
    <row r="14" spans="1:9" x14ac:dyDescent="0.2">
      <c r="B14" s="110" t="s">
        <v>25</v>
      </c>
      <c r="C14" s="111" t="s">
        <v>29</v>
      </c>
      <c r="G14" s="65"/>
      <c r="H14" s="111"/>
    </row>
    <row r="15" spans="1:9" x14ac:dyDescent="0.2">
      <c r="C15" s="60"/>
      <c r="G15" s="65"/>
      <c r="H15" s="111"/>
    </row>
    <row r="16" spans="1:9" ht="15.75" x14ac:dyDescent="0.2">
      <c r="B16" s="53" t="s">
        <v>131</v>
      </c>
      <c r="C16" s="60"/>
      <c r="G16" s="65"/>
      <c r="H16" s="111"/>
    </row>
    <row r="17" spans="2:9" ht="15.75" thickBot="1" x14ac:dyDescent="0.25">
      <c r="C17" s="60"/>
      <c r="G17" s="65"/>
      <c r="H17" s="111"/>
    </row>
    <row r="18" spans="2:9" ht="48" thickBot="1" x14ac:dyDescent="0.25">
      <c r="B18" s="89" t="s">
        <v>84</v>
      </c>
      <c r="C18" s="90" t="s">
        <v>77</v>
      </c>
      <c r="D18" s="90" t="s">
        <v>78</v>
      </c>
      <c r="E18" s="90" t="s">
        <v>100</v>
      </c>
      <c r="F18" s="90" t="s">
        <v>146</v>
      </c>
      <c r="G18" s="90" t="s">
        <v>99</v>
      </c>
      <c r="H18" s="192" t="s">
        <v>141</v>
      </c>
      <c r="I18" s="124" t="s">
        <v>247</v>
      </c>
    </row>
    <row r="19" spans="2:9" x14ac:dyDescent="0.2">
      <c r="B19" s="353" t="s">
        <v>264</v>
      </c>
      <c r="C19" s="102">
        <v>25</v>
      </c>
      <c r="D19" s="102" t="s">
        <v>138</v>
      </c>
      <c r="E19" s="354">
        <v>1</v>
      </c>
      <c r="F19" s="329">
        <v>0.6</v>
      </c>
      <c r="G19" s="329">
        <v>16</v>
      </c>
      <c r="H19" s="337">
        <v>1.02</v>
      </c>
      <c r="I19" s="148">
        <f>+(F19+0.5)*G19*H19*E19</f>
        <v>17.952000000000002</v>
      </c>
    </row>
    <row r="20" spans="2:9" x14ac:dyDescent="0.2">
      <c r="B20" s="93" t="s">
        <v>39</v>
      </c>
      <c r="C20" s="94" t="s">
        <v>318</v>
      </c>
      <c r="D20" s="221" t="s">
        <v>138</v>
      </c>
      <c r="E20" s="396">
        <v>1</v>
      </c>
      <c r="F20" s="397">
        <v>0.6</v>
      </c>
      <c r="G20" s="397">
        <v>16</v>
      </c>
      <c r="H20" s="401">
        <v>1.5999999999999943</v>
      </c>
      <c r="I20" s="148">
        <f t="shared" ref="I20:I21" si="0">+(F20+0.5)*G20*H20*E20</f>
        <v>28.159999999999901</v>
      </c>
    </row>
    <row r="21" spans="2:9" x14ac:dyDescent="0.2">
      <c r="B21" s="93" t="s">
        <v>317</v>
      </c>
      <c r="C21" s="94">
        <v>6151</v>
      </c>
      <c r="D21" s="221" t="s">
        <v>138</v>
      </c>
      <c r="E21" s="396">
        <v>1</v>
      </c>
      <c r="F21" s="330">
        <v>0.8</v>
      </c>
      <c r="G21" s="397">
        <v>16</v>
      </c>
      <c r="H21" s="400">
        <v>0.44</v>
      </c>
      <c r="I21" s="148">
        <f t="shared" si="0"/>
        <v>9.152000000000001</v>
      </c>
    </row>
    <row r="22" spans="2:9" ht="15.75" thickBot="1" x14ac:dyDescent="0.25">
      <c r="B22" s="224" t="s">
        <v>103</v>
      </c>
      <c r="C22" s="225">
        <v>11143</v>
      </c>
      <c r="D22" s="226" t="s">
        <v>138</v>
      </c>
      <c r="E22" s="227">
        <v>1</v>
      </c>
      <c r="F22" s="352">
        <v>0.6</v>
      </c>
      <c r="G22" s="352">
        <v>16</v>
      </c>
      <c r="H22" s="228">
        <v>0.22</v>
      </c>
      <c r="I22" s="82">
        <f>+(F22+0.5)*G22*H22*E22</f>
        <v>3.8720000000000003</v>
      </c>
    </row>
    <row r="23" spans="2:9" ht="16.5" thickBot="1" x14ac:dyDescent="0.25">
      <c r="B23" s="15"/>
      <c r="C23" s="103"/>
      <c r="D23" s="194"/>
      <c r="E23" s="105"/>
      <c r="F23" s="46"/>
      <c r="G23" s="46"/>
      <c r="H23" s="195" t="s">
        <v>23</v>
      </c>
      <c r="I23" s="144">
        <f>SUM(I19:I22)</f>
        <v>59.135999999999903</v>
      </c>
    </row>
    <row r="24" spans="2:9" ht="15.75" x14ac:dyDescent="0.2">
      <c r="B24" s="193" t="s">
        <v>132</v>
      </c>
      <c r="C24" s="60"/>
      <c r="G24" s="65"/>
      <c r="H24" s="111"/>
    </row>
    <row r="25" spans="2:9" ht="15.75" thickBot="1" x14ac:dyDescent="0.25">
      <c r="C25" s="60"/>
      <c r="G25" s="65"/>
      <c r="H25" s="111"/>
    </row>
    <row r="26" spans="2:9" ht="48" thickBot="1" x14ac:dyDescent="0.25">
      <c r="B26" s="106" t="s">
        <v>84</v>
      </c>
      <c r="C26" s="108" t="s">
        <v>77</v>
      </c>
      <c r="D26" s="108" t="s">
        <v>78</v>
      </c>
      <c r="E26" s="108" t="s">
        <v>100</v>
      </c>
      <c r="F26" s="108" t="s">
        <v>146</v>
      </c>
      <c r="G26" s="108" t="s">
        <v>147</v>
      </c>
      <c r="H26" s="176" t="s">
        <v>141</v>
      </c>
      <c r="I26" s="124" t="s">
        <v>247</v>
      </c>
    </row>
    <row r="27" spans="2:9" x14ac:dyDescent="0.2">
      <c r="B27" s="398" t="s">
        <v>264</v>
      </c>
      <c r="C27" s="221">
        <v>25</v>
      </c>
      <c r="D27" s="221" t="s">
        <v>138</v>
      </c>
      <c r="E27" s="396">
        <v>1</v>
      </c>
      <c r="F27" s="397">
        <v>0.6</v>
      </c>
      <c r="G27" s="397">
        <f>1.06*(0.37+1.39*SIN(RADIANS(45)))+(1.39*SIN(RADIANS(45)))^2</f>
        <v>2.4001011314002585</v>
      </c>
      <c r="H27" s="399">
        <v>1.02</v>
      </c>
      <c r="I27" s="148">
        <f>+(F27+0.5)*G27*H27*E27</f>
        <v>2.6929134694310903</v>
      </c>
    </row>
    <row r="28" spans="2:9" x14ac:dyDescent="0.2">
      <c r="B28" s="93" t="s">
        <v>39</v>
      </c>
      <c r="C28" s="94" t="s">
        <v>318</v>
      </c>
      <c r="D28" s="94" t="s">
        <v>138</v>
      </c>
      <c r="E28" s="396">
        <v>1</v>
      </c>
      <c r="F28" s="397">
        <v>0.6</v>
      </c>
      <c r="G28" s="330">
        <f t="shared" ref="G28:G29" si="1">1.06*(0.37+1.39*SIN(RADIANS(45)))+(1.39*SIN(RADIANS(45)))^2</f>
        <v>2.4001011314002585</v>
      </c>
      <c r="H28" s="401">
        <v>1.5999999999999943</v>
      </c>
      <c r="I28" s="148">
        <f t="shared" ref="I28:I29" si="2">+(F28+0.5)*G28*H28*E28</f>
        <v>4.2241779912644404</v>
      </c>
    </row>
    <row r="29" spans="2:9" x14ac:dyDescent="0.2">
      <c r="B29" s="93" t="s">
        <v>317</v>
      </c>
      <c r="C29" s="94">
        <v>6151</v>
      </c>
      <c r="D29" s="221" t="s">
        <v>138</v>
      </c>
      <c r="E29" s="157">
        <v>1</v>
      </c>
      <c r="F29" s="330">
        <v>0.8</v>
      </c>
      <c r="G29" s="330">
        <f t="shared" si="1"/>
        <v>2.4001011314002585</v>
      </c>
      <c r="H29" s="400">
        <v>0.44</v>
      </c>
      <c r="I29" s="148">
        <f t="shared" si="2"/>
        <v>1.3728578471609481</v>
      </c>
    </row>
    <row r="30" spans="2:9" ht="15.75" thickBot="1" x14ac:dyDescent="0.25">
      <c r="B30" s="224" t="s">
        <v>103</v>
      </c>
      <c r="C30" s="225">
        <v>11143</v>
      </c>
      <c r="D30" s="226" t="s">
        <v>138</v>
      </c>
      <c r="E30" s="227">
        <v>1</v>
      </c>
      <c r="F30" s="352">
        <v>0.6</v>
      </c>
      <c r="G30" s="352">
        <f>1.06*(0.37+1.39*SIN(RADIANS(45)))+(1.39*SIN(RADIANS(45)))^2</f>
        <v>2.4001011314002585</v>
      </c>
      <c r="H30" s="228">
        <v>0.22</v>
      </c>
      <c r="I30" s="82">
        <f>+(F30+0.5)*G30*H30*E30</f>
        <v>0.58082447379886259</v>
      </c>
    </row>
    <row r="31" spans="2:9" ht="16.5" thickBot="1" x14ac:dyDescent="0.25">
      <c r="B31" s="15"/>
      <c r="C31" s="103"/>
      <c r="D31" s="194"/>
      <c r="E31" s="105"/>
      <c r="H31" s="195" t="s">
        <v>23</v>
      </c>
      <c r="I31" s="144">
        <f>SUM(I27:I30)</f>
        <v>8.8707737816553411</v>
      </c>
    </row>
    <row r="32" spans="2:9" ht="15.75" thickBot="1" x14ac:dyDescent="0.25">
      <c r="C32" s="60"/>
    </row>
    <row r="33" spans="2:10" ht="21" customHeight="1" x14ac:dyDescent="0.2">
      <c r="B33" s="904" t="str">
        <f>+B1</f>
        <v>Excavación para fundaciones y desagües</v>
      </c>
      <c r="C33" s="905"/>
      <c r="D33" s="905"/>
      <c r="E33" s="905"/>
      <c r="F33" s="905"/>
      <c r="G33" s="906"/>
      <c r="H33" s="910">
        <f>+I31+I23+I11</f>
        <v>278.99037178165526</v>
      </c>
      <c r="I33" s="910"/>
      <c r="J33" s="912" t="s">
        <v>242</v>
      </c>
    </row>
    <row r="34" spans="2:10" ht="15" customHeight="1" thickBot="1" x14ac:dyDescent="0.25">
      <c r="B34" s="907"/>
      <c r="C34" s="908"/>
      <c r="D34" s="908"/>
      <c r="E34" s="908"/>
      <c r="F34" s="908"/>
      <c r="G34" s="909"/>
      <c r="H34" s="911"/>
      <c r="I34" s="911"/>
      <c r="J34" s="913"/>
    </row>
    <row r="35" spans="2:10" ht="15.75" customHeight="1" x14ac:dyDescent="0.2"/>
  </sheetData>
  <mergeCells count="3">
    <mergeCell ref="B33:G34"/>
    <mergeCell ref="H33:I34"/>
    <mergeCell ref="J33:J34"/>
  </mergeCells>
  <pageMargins left="1.1811023622047245" right="0.78740157480314965" top="1.1811023622047245" bottom="0.23622047244094491" header="0.23622047244094491" footer="0"/>
  <pageSetup paperSize="9" scale="77" fitToHeight="0" orientation="portrait" r:id="rId1"/>
  <headerFooter scaleWithDoc="0" alignWithMargins="0">
    <oddHeader>&amp;C&amp;G</oddHead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62"/>
  <sheetViews>
    <sheetView view="pageBreakPreview" zoomScaleNormal="100" zoomScaleSheetLayoutView="100" workbookViewId="0">
      <selection activeCell="F8" sqref="F8:F9"/>
    </sheetView>
  </sheetViews>
  <sheetFormatPr baseColWidth="10" defaultColWidth="11.42578125" defaultRowHeight="15" x14ac:dyDescent="0.2"/>
  <cols>
    <col min="1" max="1" width="6.5703125" style="41" bestFit="1" customWidth="1"/>
    <col min="2" max="3" width="13.28515625" style="41" customWidth="1"/>
    <col min="4" max="4" width="15.28515625" style="41" bestFit="1" customWidth="1"/>
    <col min="5" max="5" width="14.85546875" style="41" customWidth="1"/>
    <col min="6" max="6" width="14" style="41" customWidth="1"/>
    <col min="7" max="7" width="5.140625" style="41" bestFit="1" customWidth="1"/>
    <col min="8" max="8" width="10.7109375" style="41" customWidth="1"/>
    <col min="9" max="9" width="8.140625" style="41" customWidth="1"/>
    <col min="10" max="10" width="10.7109375" style="41" bestFit="1" customWidth="1"/>
    <col min="11" max="11" width="13.42578125" style="41" customWidth="1"/>
    <col min="12" max="16384" width="11.42578125" style="41"/>
  </cols>
  <sheetData>
    <row r="1" spans="1:15" s="145" customFormat="1" ht="18" x14ac:dyDescent="0.25">
      <c r="A1" s="18" t="str">
        <f>+PRESUPUESTO!D35</f>
        <v>4.1.1</v>
      </c>
      <c r="B1" s="19" t="str">
        <f>+PRESUPUESTO!E35</f>
        <v>Baranda metalica de defensa</v>
      </c>
      <c r="C1" s="152"/>
      <c r="D1" s="152"/>
      <c r="E1" s="152"/>
      <c r="F1" s="152"/>
      <c r="G1" s="152"/>
      <c r="H1" s="152"/>
      <c r="I1" s="152"/>
    </row>
    <row r="2" spans="1:15" ht="15.75" thickBot="1" x14ac:dyDescent="0.25"/>
    <row r="3" spans="1:15" ht="15.75" customHeight="1" x14ac:dyDescent="0.2">
      <c r="B3" s="863" t="s">
        <v>255</v>
      </c>
      <c r="C3" s="914"/>
      <c r="D3" s="915"/>
      <c r="E3" s="78" t="s">
        <v>9</v>
      </c>
      <c r="G3" s="46"/>
      <c r="H3" s="46"/>
      <c r="I3" s="39"/>
    </row>
    <row r="4" spans="1:15" ht="16.5" thickBot="1" x14ac:dyDescent="0.25">
      <c r="B4" s="866"/>
      <c r="C4" s="916"/>
      <c r="D4" s="917"/>
      <c r="E4" s="79" t="s">
        <v>10</v>
      </c>
      <c r="G4" s="46"/>
      <c r="H4" s="46"/>
      <c r="I4" s="39"/>
    </row>
    <row r="5" spans="1:15" s="88" customFormat="1" ht="20.100000000000001" customHeight="1" thickBot="1" x14ac:dyDescent="0.3">
      <c r="B5" s="188">
        <v>0</v>
      </c>
      <c r="C5" s="189" t="s">
        <v>8</v>
      </c>
      <c r="D5" s="190">
        <v>11168</v>
      </c>
      <c r="E5" s="58">
        <v>7648.15</v>
      </c>
      <c r="G5" s="47"/>
      <c r="H5" s="56"/>
      <c r="I5" s="56"/>
      <c r="O5" s="115"/>
    </row>
    <row r="6" spans="1:15" ht="16.5" thickBot="1" x14ac:dyDescent="0.3">
      <c r="D6" s="275" t="s">
        <v>23</v>
      </c>
      <c r="E6" s="55">
        <f>SUM(E5:E5)</f>
        <v>7648.15</v>
      </c>
    </row>
    <row r="7" spans="1:15" ht="15.75" thickBot="1" x14ac:dyDescent="0.25">
      <c r="B7" s="60"/>
    </row>
    <row r="8" spans="1:15" ht="20.100000000000001" customHeight="1" x14ac:dyDescent="0.2">
      <c r="B8" s="904" t="str">
        <f>+B1</f>
        <v>Baranda metalica de defensa</v>
      </c>
      <c r="C8" s="905"/>
      <c r="D8" s="905"/>
      <c r="E8" s="906"/>
      <c r="F8" s="910">
        <f>+E6</f>
        <v>7648.15</v>
      </c>
      <c r="G8" s="912" t="s">
        <v>10</v>
      </c>
    </row>
    <row r="9" spans="1:15" ht="20.100000000000001" customHeight="1" thickBot="1" x14ac:dyDescent="0.25">
      <c r="B9" s="907"/>
      <c r="C9" s="908"/>
      <c r="D9" s="908"/>
      <c r="E9" s="909"/>
      <c r="F9" s="911"/>
      <c r="G9" s="913"/>
    </row>
    <row r="10" spans="1:15" x14ac:dyDescent="0.2">
      <c r="B10" s="61"/>
      <c r="C10" s="61"/>
      <c r="D10" s="62"/>
      <c r="E10" s="62"/>
      <c r="F10" s="62"/>
      <c r="G10" s="46"/>
      <c r="H10" s="46"/>
      <c r="I10" s="46"/>
    </row>
    <row r="11" spans="1:15" x14ac:dyDescent="0.2">
      <c r="B11" s="997"/>
      <c r="C11" s="997"/>
      <c r="D11" s="63"/>
      <c r="E11" s="64"/>
      <c r="F11" s="63"/>
      <c r="G11" s="46"/>
      <c r="H11" s="46"/>
      <c r="I11" s="46"/>
      <c r="J11" s="65"/>
    </row>
    <row r="12" spans="1:15" x14ac:dyDescent="0.2">
      <c r="B12" s="997"/>
      <c r="C12" s="997"/>
      <c r="D12" s="63"/>
      <c r="E12" s="64"/>
      <c r="F12" s="63"/>
      <c r="G12" s="46"/>
      <c r="H12" s="46"/>
      <c r="I12" s="46"/>
    </row>
    <row r="13" spans="1:15" x14ac:dyDescent="0.2">
      <c r="B13" s="997"/>
      <c r="C13" s="997"/>
      <c r="D13" s="63"/>
      <c r="E13" s="64"/>
      <c r="F13" s="63"/>
      <c r="G13" s="46"/>
      <c r="H13" s="46"/>
      <c r="I13" s="46"/>
      <c r="J13" s="65"/>
    </row>
    <row r="14" spans="1:15" x14ac:dyDescent="0.2">
      <c r="B14" s="997"/>
      <c r="C14" s="997"/>
      <c r="D14" s="63"/>
      <c r="E14" s="64"/>
      <c r="F14" s="63"/>
      <c r="G14" s="46"/>
      <c r="H14" s="46"/>
      <c r="I14" s="46"/>
    </row>
    <row r="15" spans="1:15" ht="15.75" x14ac:dyDescent="0.25">
      <c r="B15" s="66"/>
      <c r="C15" s="66"/>
      <c r="E15" s="59"/>
      <c r="F15" s="59"/>
      <c r="G15" s="67"/>
      <c r="H15" s="67"/>
      <c r="I15" s="67"/>
    </row>
    <row r="62" ht="30" customHeight="1" x14ac:dyDescent="0.2"/>
  </sheetData>
  <mergeCells count="6">
    <mergeCell ref="G8:G9"/>
    <mergeCell ref="B11:C12"/>
    <mergeCell ref="B13:C14"/>
    <mergeCell ref="B3:D4"/>
    <mergeCell ref="B8:E9"/>
    <mergeCell ref="F8:F9"/>
  </mergeCells>
  <pageMargins left="1.1811023622047245" right="0.78740157480314965" top="1.1811023622047245" bottom="0.23622047244094491" header="0.23622047244094491" footer="0"/>
  <pageSetup paperSize="9" scale="97" fitToHeight="0" orientation="portrait" r:id="rId1"/>
  <headerFooter scaleWithDoc="0" alignWithMargins="0"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M63"/>
  <sheetViews>
    <sheetView view="pageBreakPreview" zoomScale="96" zoomScaleNormal="85" zoomScaleSheetLayoutView="96" workbookViewId="0">
      <selection activeCell="D5" sqref="D5"/>
    </sheetView>
  </sheetViews>
  <sheetFormatPr baseColWidth="10" defaultColWidth="11.42578125" defaultRowHeight="15" x14ac:dyDescent="0.2"/>
  <cols>
    <col min="1" max="1" width="7" style="41" bestFit="1" customWidth="1"/>
    <col min="2" max="5" width="13.28515625" style="41" customWidth="1"/>
    <col min="6" max="6" width="14" style="41" customWidth="1"/>
    <col min="7" max="7" width="6.140625" style="41" bestFit="1" customWidth="1"/>
    <col min="8" max="8" width="10.7109375" style="41" bestFit="1" customWidth="1"/>
    <col min="9" max="9" width="8.140625" style="41" customWidth="1"/>
    <col min="10" max="16384" width="11.42578125" style="41"/>
  </cols>
  <sheetData>
    <row r="1" spans="1:13" s="145" customFormat="1" ht="18" customHeight="1" x14ac:dyDescent="0.25">
      <c r="A1" s="18" t="str">
        <f>+PRESUPUESTO!$D$36</f>
        <v>4.1.2</v>
      </c>
      <c r="B1" s="998" t="str">
        <f>+PRESUPUESTO!$E$36</f>
        <v>Cordón montable de hormigón de 0,20 m de ancho</v>
      </c>
      <c r="C1" s="998"/>
      <c r="D1" s="998"/>
      <c r="E1" s="998"/>
      <c r="F1" s="998"/>
      <c r="G1" s="152"/>
    </row>
    <row r="2" spans="1:13" ht="15" customHeight="1" thickBot="1" x14ac:dyDescent="0.25">
      <c r="B2" s="240"/>
      <c r="C2" s="240"/>
      <c r="D2" s="240"/>
      <c r="E2" s="240"/>
      <c r="F2" s="240"/>
    </row>
    <row r="3" spans="1:13" ht="15.75" customHeight="1" x14ac:dyDescent="0.25">
      <c r="B3" s="832" t="s">
        <v>255</v>
      </c>
      <c r="C3" s="833"/>
      <c r="D3" s="834"/>
      <c r="E3" s="69" t="s">
        <v>9</v>
      </c>
      <c r="F3" s="46"/>
      <c r="G3" s="39"/>
    </row>
    <row r="4" spans="1:13" ht="16.5" thickBot="1" x14ac:dyDescent="0.3">
      <c r="B4" s="835"/>
      <c r="C4" s="836"/>
      <c r="D4" s="837"/>
      <c r="E4" s="70" t="s">
        <v>10</v>
      </c>
      <c r="F4" s="46"/>
      <c r="G4" s="39"/>
    </row>
    <row r="5" spans="1:13" s="88" customFormat="1" ht="20.100000000000001" customHeight="1" thickBot="1" x14ac:dyDescent="0.3">
      <c r="B5" s="118" t="s">
        <v>37</v>
      </c>
      <c r="C5" s="119" t="s">
        <v>8</v>
      </c>
      <c r="D5" s="190">
        <v>11168</v>
      </c>
      <c r="E5" s="369">
        <v>1136.5945999999999</v>
      </c>
      <c r="F5" s="56"/>
      <c r="G5" s="56"/>
      <c r="M5" s="115"/>
    </row>
    <row r="6" spans="1:13" ht="16.5" thickBot="1" x14ac:dyDescent="0.3">
      <c r="C6" s="59"/>
      <c r="D6" s="81" t="s">
        <v>23</v>
      </c>
      <c r="E6" s="71">
        <f>SUM(E5:E5)</f>
        <v>1136.5945999999999</v>
      </c>
    </row>
    <row r="7" spans="1:13" ht="15.75" thickBot="1" x14ac:dyDescent="0.25">
      <c r="B7" s="60"/>
    </row>
    <row r="8" spans="1:13" ht="20.100000000000001" customHeight="1" x14ac:dyDescent="0.2">
      <c r="B8" s="999" t="str">
        <f>+B1</f>
        <v>Cordón montable de hormigón de 0,20 m de ancho</v>
      </c>
      <c r="C8" s="1000"/>
      <c r="D8" s="1001"/>
      <c r="E8" s="910">
        <f>+E6</f>
        <v>1136.5945999999999</v>
      </c>
      <c r="F8" s="912" t="s">
        <v>10</v>
      </c>
    </row>
    <row r="9" spans="1:13" ht="20.100000000000001" customHeight="1" thickBot="1" x14ac:dyDescent="0.25">
      <c r="B9" s="1002"/>
      <c r="C9" s="1003"/>
      <c r="D9" s="1004"/>
      <c r="E9" s="911"/>
      <c r="F9" s="913"/>
    </row>
    <row r="10" spans="1:13" x14ac:dyDescent="0.2">
      <c r="B10" s="61"/>
      <c r="C10" s="62"/>
      <c r="D10" s="62"/>
      <c r="E10" s="46"/>
      <c r="F10" s="46"/>
      <c r="G10" s="46"/>
    </row>
    <row r="11" spans="1:13" x14ac:dyDescent="0.2">
      <c r="B11" s="997"/>
      <c r="C11" s="64"/>
      <c r="D11" s="63"/>
      <c r="E11" s="46"/>
      <c r="F11" s="46"/>
      <c r="G11" s="46"/>
      <c r="H11" s="65"/>
    </row>
    <row r="12" spans="1:13" x14ac:dyDescent="0.2">
      <c r="B12" s="997"/>
      <c r="C12" s="64"/>
      <c r="D12" s="63"/>
      <c r="E12" s="46"/>
      <c r="F12" s="46"/>
      <c r="G12" s="46"/>
    </row>
    <row r="13" spans="1:13" x14ac:dyDescent="0.2">
      <c r="B13" s="997"/>
      <c r="C13" s="64"/>
      <c r="D13" s="63"/>
      <c r="E13" s="46"/>
      <c r="F13" s="46"/>
      <c r="G13" s="46"/>
      <c r="H13" s="65"/>
    </row>
    <row r="14" spans="1:13" x14ac:dyDescent="0.2">
      <c r="B14" s="997"/>
      <c r="C14" s="64"/>
      <c r="D14" s="63"/>
      <c r="E14" s="46"/>
      <c r="F14" s="46"/>
      <c r="G14" s="46"/>
    </row>
    <row r="15" spans="1:13" ht="15.75" x14ac:dyDescent="0.25">
      <c r="B15" s="66"/>
      <c r="C15" s="59"/>
      <c r="D15" s="59"/>
      <c r="E15" s="67"/>
      <c r="F15" s="67"/>
      <c r="G15" s="67"/>
    </row>
    <row r="63" ht="30" customHeight="1" x14ac:dyDescent="0.2"/>
  </sheetData>
  <mergeCells count="7">
    <mergeCell ref="B13:B14"/>
    <mergeCell ref="E8:E9"/>
    <mergeCell ref="B11:B12"/>
    <mergeCell ref="B3:D4"/>
    <mergeCell ref="B1:F1"/>
    <mergeCell ref="B8:D9"/>
    <mergeCell ref="F8:F9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63"/>
  <sheetViews>
    <sheetView view="pageBreakPreview" zoomScale="96" zoomScaleNormal="85" zoomScaleSheetLayoutView="96" workbookViewId="0">
      <selection activeCell="D5" sqref="D5"/>
    </sheetView>
  </sheetViews>
  <sheetFormatPr baseColWidth="10" defaultColWidth="11.42578125" defaultRowHeight="15" x14ac:dyDescent="0.2"/>
  <cols>
    <col min="1" max="1" width="7" style="41" bestFit="1" customWidth="1"/>
    <col min="2" max="3" width="15.7109375" style="41" customWidth="1"/>
    <col min="4" max="4" width="13.28515625" style="41" customWidth="1"/>
    <col min="5" max="5" width="19.7109375" style="41" customWidth="1"/>
    <col min="6" max="6" width="16.140625" style="41" customWidth="1"/>
    <col min="7" max="7" width="5.7109375" style="41" bestFit="1" customWidth="1"/>
    <col min="8" max="8" width="10.7109375" style="41" customWidth="1"/>
    <col min="9" max="9" width="8.140625" style="41" customWidth="1"/>
    <col min="10" max="10" width="10.7109375" style="41" bestFit="1" customWidth="1"/>
    <col min="11" max="11" width="13.42578125" style="41" customWidth="1"/>
    <col min="12" max="16384" width="11.42578125" style="41"/>
  </cols>
  <sheetData>
    <row r="1" spans="1:15" ht="18" x14ac:dyDescent="0.25">
      <c r="A1" s="18" t="str">
        <f>+PRESUPUESTO!$D$37</f>
        <v>4.1.3</v>
      </c>
      <c r="B1" s="1005" t="str">
        <f>+PRESUPUESTO!$E$37</f>
        <v>Cordón de H° protector de borde de pavimento L=12m</v>
      </c>
      <c r="C1" s="1005"/>
      <c r="D1" s="1005"/>
      <c r="E1" s="1005"/>
      <c r="F1" s="1005"/>
      <c r="G1" s="1005"/>
      <c r="H1" s="38"/>
      <c r="I1" s="38"/>
    </row>
    <row r="2" spans="1:15" ht="15.75" thickBot="1" x14ac:dyDescent="0.25"/>
    <row r="3" spans="1:15" ht="15.75" customHeight="1" x14ac:dyDescent="0.25">
      <c r="B3" s="863" t="s">
        <v>255</v>
      </c>
      <c r="C3" s="914"/>
      <c r="D3" s="915"/>
      <c r="E3" s="69" t="s">
        <v>193</v>
      </c>
      <c r="G3" s="46"/>
      <c r="H3" s="46"/>
      <c r="I3" s="39"/>
    </row>
    <row r="4" spans="1:15" ht="16.5" thickBot="1" x14ac:dyDescent="0.3">
      <c r="B4" s="866"/>
      <c r="C4" s="916"/>
      <c r="D4" s="917"/>
      <c r="E4" s="70" t="s">
        <v>22</v>
      </c>
      <c r="G4" s="46"/>
      <c r="H4" s="46"/>
      <c r="I4" s="39"/>
    </row>
    <row r="5" spans="1:15" s="88" customFormat="1" ht="20.100000000000001" customHeight="1" thickBot="1" x14ac:dyDescent="0.3">
      <c r="B5" s="118" t="s">
        <v>37</v>
      </c>
      <c r="C5" s="119" t="s">
        <v>8</v>
      </c>
      <c r="D5" s="190">
        <v>11168</v>
      </c>
      <c r="E5" s="58">
        <v>23</v>
      </c>
      <c r="G5" s="47"/>
      <c r="H5" s="56"/>
      <c r="I5" s="56"/>
      <c r="O5" s="115"/>
    </row>
    <row r="6" spans="1:15" ht="16.5" thickBot="1" x14ac:dyDescent="0.3">
      <c r="C6" s="59"/>
      <c r="D6" s="81" t="s">
        <v>23</v>
      </c>
      <c r="E6" s="71">
        <f>SUM(E5:E5)</f>
        <v>23</v>
      </c>
      <c r="G6" s="49"/>
    </row>
    <row r="7" spans="1:15" ht="15.75" thickBot="1" x14ac:dyDescent="0.25">
      <c r="B7" s="60"/>
    </row>
    <row r="8" spans="1:15" ht="20.100000000000001" customHeight="1" x14ac:dyDescent="0.2">
      <c r="B8" s="904" t="str">
        <f>+B1</f>
        <v>Cordón de H° protector de borde de pavimento L=12m</v>
      </c>
      <c r="C8" s="1006"/>
      <c r="D8" s="1006"/>
      <c r="E8" s="1007"/>
      <c r="F8" s="910">
        <f>+E6</f>
        <v>23</v>
      </c>
      <c r="G8" s="912" t="str">
        <f>+E4</f>
        <v>[un]</v>
      </c>
    </row>
    <row r="9" spans="1:15" ht="20.100000000000001" customHeight="1" thickBot="1" x14ac:dyDescent="0.25">
      <c r="B9" s="1008"/>
      <c r="C9" s="1009"/>
      <c r="D9" s="1009"/>
      <c r="E9" s="1010"/>
      <c r="F9" s="911"/>
      <c r="G9" s="913"/>
    </row>
    <row r="10" spans="1:15" x14ac:dyDescent="0.2">
      <c r="B10" s="61"/>
      <c r="C10" s="61"/>
      <c r="D10" s="62"/>
      <c r="E10" s="62"/>
      <c r="F10" s="62"/>
      <c r="G10" s="46"/>
      <c r="H10" s="46"/>
      <c r="I10" s="46"/>
    </row>
    <row r="11" spans="1:15" x14ac:dyDescent="0.2">
      <c r="B11" s="997"/>
      <c r="C11" s="997"/>
      <c r="D11" s="63"/>
      <c r="E11" s="64"/>
      <c r="F11" s="63"/>
      <c r="G11" s="46"/>
      <c r="H11" s="46"/>
      <c r="I11" s="46"/>
      <c r="J11" s="65"/>
    </row>
    <row r="12" spans="1:15" x14ac:dyDescent="0.2">
      <c r="B12" s="997"/>
      <c r="C12" s="997"/>
      <c r="D12" s="63"/>
      <c r="E12" s="64"/>
      <c r="F12" s="63"/>
      <c r="G12" s="46"/>
      <c r="H12" s="46"/>
      <c r="I12" s="46"/>
    </row>
    <row r="13" spans="1:15" x14ac:dyDescent="0.2">
      <c r="B13" s="997"/>
      <c r="C13" s="997"/>
      <c r="D13" s="63"/>
      <c r="E13" s="64"/>
      <c r="F13" s="63"/>
      <c r="G13" s="46"/>
      <c r="H13" s="46"/>
      <c r="I13" s="46"/>
      <c r="J13" s="65"/>
    </row>
    <row r="14" spans="1:15" x14ac:dyDescent="0.2">
      <c r="B14" s="997"/>
      <c r="C14" s="997"/>
      <c r="D14" s="63"/>
      <c r="E14" s="64"/>
      <c r="F14" s="63"/>
      <c r="G14" s="46"/>
      <c r="H14" s="46"/>
      <c r="I14" s="46"/>
    </row>
    <row r="15" spans="1:15" ht="15.75" x14ac:dyDescent="0.25">
      <c r="B15" s="66"/>
      <c r="C15" s="66"/>
      <c r="E15" s="59"/>
      <c r="F15" s="59"/>
      <c r="G15" s="67"/>
      <c r="H15" s="67"/>
      <c r="I15" s="67"/>
    </row>
    <row r="63" ht="30" customHeight="1" x14ac:dyDescent="0.2"/>
  </sheetData>
  <mergeCells count="7">
    <mergeCell ref="B13:C14"/>
    <mergeCell ref="B1:G1"/>
    <mergeCell ref="B3:D4"/>
    <mergeCell ref="B8:E9"/>
    <mergeCell ref="F8:F9"/>
    <mergeCell ref="G8:G9"/>
    <mergeCell ref="B11:C12"/>
  </mergeCells>
  <pageMargins left="1.1811023622047245" right="0.78740157480314965" top="1.1811023622047245" bottom="0.23622047244094491" header="0.23622047244094491" footer="0"/>
  <pageSetup paperSize="9" scale="85" fitToHeight="0" orientation="portrait" r:id="rId1"/>
  <headerFooter scaleWithDoc="0" alignWithMargins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3"/>
  <sheetViews>
    <sheetView showGridLines="0" view="pageBreakPreview" topLeftCell="A91" zoomScale="75" zoomScaleNormal="80" zoomScaleSheetLayoutView="75" workbookViewId="0">
      <selection activeCell="L106" sqref="L106"/>
    </sheetView>
  </sheetViews>
  <sheetFormatPr baseColWidth="10" defaultColWidth="11.42578125" defaultRowHeight="15" x14ac:dyDescent="0.25"/>
  <cols>
    <col min="1" max="1" width="3" style="84" customWidth="1"/>
    <col min="2" max="2" width="4.140625" style="84" customWidth="1"/>
    <col min="3" max="3" width="5.85546875" style="125" bestFit="1" customWidth="1"/>
    <col min="4" max="4" width="6.85546875" style="122" bestFit="1" customWidth="1"/>
    <col min="5" max="5" width="52.5703125" style="83" bestFit="1" customWidth="1"/>
    <col min="6" max="6" width="4.85546875" style="84" customWidth="1"/>
    <col min="7" max="7" width="14.7109375" style="84" bestFit="1" customWidth="1"/>
    <col min="8" max="8" width="7.42578125" style="85" bestFit="1" customWidth="1"/>
    <col min="9" max="9" width="13" style="86" bestFit="1" customWidth="1"/>
    <col min="10" max="10" width="19.42578125" style="83" bestFit="1" customWidth="1"/>
    <col min="11" max="11" width="19.5703125" style="218" bestFit="1" customWidth="1"/>
    <col min="12" max="12" width="27.28515625" style="83" bestFit="1" customWidth="1"/>
    <col min="13" max="13" width="21" style="83" bestFit="1" customWidth="1"/>
    <col min="14" max="14" width="19.42578125" style="83" bestFit="1" customWidth="1"/>
    <col min="15" max="15" width="20.7109375" style="83" bestFit="1" customWidth="1"/>
    <col min="16" max="16" width="25.140625" style="83" bestFit="1" customWidth="1"/>
    <col min="17" max="17" width="19" style="83" bestFit="1" customWidth="1"/>
    <col min="18" max="18" width="25.140625" style="83" bestFit="1" customWidth="1"/>
    <col min="19" max="16384" width="11.42578125" style="83"/>
  </cols>
  <sheetData>
    <row r="1" spans="1:14" x14ac:dyDescent="0.25">
      <c r="C1" s="83"/>
    </row>
    <row r="2" spans="1:14" ht="35.1" customHeight="1" x14ac:dyDescent="0.25">
      <c r="B2" s="779" t="s">
        <v>325</v>
      </c>
      <c r="C2" s="780"/>
      <c r="D2" s="780"/>
      <c r="E2" s="780"/>
      <c r="F2" s="780"/>
      <c r="G2" s="780"/>
      <c r="H2" s="780"/>
      <c r="I2" s="780"/>
      <c r="J2" s="780"/>
      <c r="K2" s="780"/>
      <c r="L2" s="780"/>
    </row>
    <row r="3" spans="1:14" ht="15.75" thickBot="1" x14ac:dyDescent="0.3">
      <c r="C3" s="83"/>
    </row>
    <row r="4" spans="1:14" ht="50.1" customHeight="1" x14ac:dyDescent="0.25">
      <c r="B4" s="785" t="s">
        <v>11</v>
      </c>
      <c r="C4" s="787" t="s">
        <v>0</v>
      </c>
      <c r="D4" s="168"/>
      <c r="E4" s="789" t="s">
        <v>20</v>
      </c>
      <c r="F4" s="787" t="s">
        <v>1</v>
      </c>
      <c r="G4" s="795" t="s">
        <v>19</v>
      </c>
      <c r="H4" s="791" t="s">
        <v>17</v>
      </c>
      <c r="I4" s="793" t="s">
        <v>256</v>
      </c>
      <c r="J4" s="781" t="s">
        <v>139</v>
      </c>
      <c r="K4" s="783" t="s">
        <v>140</v>
      </c>
      <c r="L4" s="777" t="s">
        <v>148</v>
      </c>
    </row>
    <row r="5" spans="1:14" ht="39.75" customHeight="1" thickBot="1" x14ac:dyDescent="0.3">
      <c r="B5" s="786"/>
      <c r="C5" s="788"/>
      <c r="D5" s="260"/>
      <c r="E5" s="790"/>
      <c r="F5" s="788"/>
      <c r="G5" s="796"/>
      <c r="H5" s="792"/>
      <c r="I5" s="794"/>
      <c r="J5" s="782"/>
      <c r="K5" s="784"/>
      <c r="L5" s="778"/>
    </row>
    <row r="6" spans="1:14" ht="18" customHeight="1" thickBot="1" x14ac:dyDescent="0.3">
      <c r="B6" s="233">
        <v>1</v>
      </c>
      <c r="C6" s="236"/>
      <c r="D6" s="234"/>
      <c r="E6" s="372" t="s">
        <v>235</v>
      </c>
      <c r="F6" s="237"/>
      <c r="G6" s="237"/>
      <c r="H6" s="237"/>
      <c r="I6" s="235"/>
      <c r="J6" s="235"/>
      <c r="K6" s="371"/>
      <c r="L6" s="232">
        <f>+SUM(L7:L8)</f>
        <v>6089272504.9885406</v>
      </c>
    </row>
    <row r="7" spans="1:14" s="181" customFormat="1" ht="20.25" customHeight="1" x14ac:dyDescent="0.25">
      <c r="A7" s="297"/>
      <c r="B7" s="363"/>
      <c r="C7" s="139" t="s">
        <v>2</v>
      </c>
      <c r="D7" s="166"/>
      <c r="E7" s="364" t="s">
        <v>43</v>
      </c>
      <c r="F7" s="365" t="s">
        <v>3</v>
      </c>
      <c r="G7" s="312">
        <f>'1.1'!$E$8</f>
        <v>4.78</v>
      </c>
      <c r="H7" s="366">
        <v>0.05</v>
      </c>
      <c r="I7" s="379">
        <f>+G7*(1+H7)</f>
        <v>5.0190000000000001</v>
      </c>
      <c r="J7" s="217">
        <v>2619700.35</v>
      </c>
      <c r="K7" s="384">
        <f>+J7*'Coef K'!$D$22</f>
        <v>4581855.9121500002</v>
      </c>
      <c r="L7" s="217">
        <f>+I7*K7</f>
        <v>22996334.823080853</v>
      </c>
      <c r="N7" s="231"/>
    </row>
    <row r="8" spans="1:14" s="460" customFormat="1" ht="20.25" customHeight="1" thickBot="1" x14ac:dyDescent="0.3">
      <c r="A8" s="455"/>
      <c r="B8" s="456"/>
      <c r="C8" s="139" t="s">
        <v>33</v>
      </c>
      <c r="D8" s="139"/>
      <c r="E8" s="457" t="s">
        <v>14</v>
      </c>
      <c r="F8" s="458" t="s">
        <v>243</v>
      </c>
      <c r="G8" s="459">
        <f>+'1.2'!E133</f>
        <v>280541.84225499997</v>
      </c>
      <c r="H8" s="169">
        <v>0.05</v>
      </c>
      <c r="I8" s="379">
        <f>+G8*(1+H8)</f>
        <v>294568.93436774996</v>
      </c>
      <c r="J8" s="217">
        <v>11774.58</v>
      </c>
      <c r="K8" s="384">
        <f>+J8*'Coef K'!$D$22</f>
        <v>20593.740420000002</v>
      </c>
      <c r="L8" s="217">
        <f t="shared" ref="L8:L63" si="0">+I8*K8</f>
        <v>6066276170.1654596</v>
      </c>
    </row>
    <row r="9" spans="1:14" ht="18" customHeight="1" thickBot="1" x14ac:dyDescent="0.3">
      <c r="B9" s="233">
        <v>2</v>
      </c>
      <c r="C9" s="236"/>
      <c r="D9" s="234"/>
      <c r="E9" s="372" t="s">
        <v>236</v>
      </c>
      <c r="F9" s="237"/>
      <c r="G9" s="237"/>
      <c r="H9" s="237"/>
      <c r="I9" s="235"/>
      <c r="J9" s="235"/>
      <c r="K9" s="371"/>
      <c r="L9" s="232">
        <f>+SUM(L10:L23)</f>
        <v>19066519385.77121</v>
      </c>
    </row>
    <row r="10" spans="1:14" ht="20.25" customHeight="1" x14ac:dyDescent="0.25">
      <c r="B10" s="303"/>
      <c r="C10" s="367" t="s">
        <v>12</v>
      </c>
      <c r="D10" s="139"/>
      <c r="E10" s="373" t="s">
        <v>45</v>
      </c>
      <c r="F10" s="305"/>
      <c r="G10" s="306"/>
      <c r="H10" s="169"/>
      <c r="I10" s="380"/>
      <c r="J10" s="217"/>
      <c r="K10" s="384"/>
      <c r="L10" s="217"/>
    </row>
    <row r="11" spans="1:14" ht="20.25" customHeight="1" x14ac:dyDescent="0.25">
      <c r="B11" s="303"/>
      <c r="C11" s="166"/>
      <c r="D11" s="166" t="s">
        <v>46</v>
      </c>
      <c r="E11" s="376" t="s">
        <v>176</v>
      </c>
      <c r="F11" s="305" t="s">
        <v>243</v>
      </c>
      <c r="G11" s="306">
        <f>+'2.1'!F9</f>
        <v>37979.577400000002</v>
      </c>
      <c r="H11" s="169">
        <v>5.0000000000000001E-3</v>
      </c>
      <c r="I11" s="380">
        <f>+G11*(1+H11)</f>
        <v>38169.475287000001</v>
      </c>
      <c r="J11" s="217">
        <v>25582.38</v>
      </c>
      <c r="K11" s="384">
        <f>+J11*'Coef K'!$D$22</f>
        <v>44743.582620000001</v>
      </c>
      <c r="L11" s="217">
        <f t="shared" si="0"/>
        <v>1707839071.0659328</v>
      </c>
    </row>
    <row r="12" spans="1:14" ht="20.25" customHeight="1" x14ac:dyDescent="0.25">
      <c r="B12" s="303"/>
      <c r="C12" s="367" t="s">
        <v>13</v>
      </c>
      <c r="D12" s="139"/>
      <c r="E12" s="373" t="s">
        <v>81</v>
      </c>
      <c r="F12" s="305"/>
      <c r="G12" s="306"/>
      <c r="H12" s="169"/>
      <c r="I12" s="380"/>
      <c r="J12" s="217"/>
      <c r="K12" s="384"/>
      <c r="L12" s="217"/>
    </row>
    <row r="13" spans="1:14" ht="28.5" x14ac:dyDescent="0.25">
      <c r="B13" s="374"/>
      <c r="C13" s="139"/>
      <c r="D13" s="139" t="s">
        <v>47</v>
      </c>
      <c r="E13" s="304" t="s">
        <v>175</v>
      </c>
      <c r="F13" s="375" t="s">
        <v>243</v>
      </c>
      <c r="G13" s="306">
        <f>+'2.2'!F10</f>
        <v>18225.350638</v>
      </c>
      <c r="H13" s="169">
        <v>5.0000000000000001E-3</v>
      </c>
      <c r="I13" s="381">
        <f>+G13*(1+H13)</f>
        <v>18316.477391189997</v>
      </c>
      <c r="J13" s="217">
        <v>35346.86</v>
      </c>
      <c r="K13" s="384">
        <f>+J13*'Coef K'!$D$22</f>
        <v>61821.658140000007</v>
      </c>
      <c r="L13" s="217">
        <f t="shared" si="0"/>
        <v>1132355003.6071873</v>
      </c>
    </row>
    <row r="14" spans="1:14" ht="28.5" x14ac:dyDescent="0.25">
      <c r="B14" s="374"/>
      <c r="C14" s="139"/>
      <c r="D14" s="139" t="s">
        <v>48</v>
      </c>
      <c r="E14" s="304" t="s">
        <v>248</v>
      </c>
      <c r="F14" s="375" t="s">
        <v>243</v>
      </c>
      <c r="G14" s="306">
        <f>+'2.2'!F20</f>
        <v>17510.402474000006</v>
      </c>
      <c r="H14" s="169">
        <v>5.0000000000000001E-3</v>
      </c>
      <c r="I14" s="381">
        <f>+G14*(1+H14)</f>
        <v>17597.954486370003</v>
      </c>
      <c r="J14" s="217">
        <v>50678.97</v>
      </c>
      <c r="K14" s="384">
        <f>+J14*'Coef K'!$D$22</f>
        <v>88637.518530000001</v>
      </c>
      <c r="L14" s="217">
        <f t="shared" si="0"/>
        <v>1559839016.8757179</v>
      </c>
    </row>
    <row r="15" spans="1:14" ht="28.5" x14ac:dyDescent="0.25">
      <c r="B15" s="377"/>
      <c r="C15" s="139"/>
      <c r="D15" s="139" t="s">
        <v>83</v>
      </c>
      <c r="E15" s="304" t="s">
        <v>249</v>
      </c>
      <c r="F15" s="375" t="s">
        <v>243</v>
      </c>
      <c r="G15" s="306">
        <f>+'2.2'!F29</f>
        <v>16125.708943000001</v>
      </c>
      <c r="H15" s="169">
        <v>5.0000000000000001E-3</v>
      </c>
      <c r="I15" s="381">
        <f>+G15*(1+H15)</f>
        <v>16206.337487715</v>
      </c>
      <c r="J15" s="217">
        <v>111836.51</v>
      </c>
      <c r="K15" s="384">
        <f>+J15*'Coef K'!$D$22</f>
        <v>195602.05598999999</v>
      </c>
      <c r="L15" s="217">
        <f t="shared" si="0"/>
        <v>3169992932.664865</v>
      </c>
    </row>
    <row r="16" spans="1:14" ht="20.25" customHeight="1" x14ac:dyDescent="0.25">
      <c r="B16" s="303"/>
      <c r="C16" s="367" t="s">
        <v>15</v>
      </c>
      <c r="D16" s="139"/>
      <c r="E16" s="373" t="s">
        <v>82</v>
      </c>
      <c r="F16" s="305"/>
      <c r="G16" s="306"/>
      <c r="H16" s="169"/>
      <c r="I16" s="380"/>
      <c r="J16" s="217"/>
      <c r="K16" s="384"/>
      <c r="L16" s="217"/>
    </row>
    <row r="17" spans="2:12" ht="28.5" customHeight="1" x14ac:dyDescent="0.25">
      <c r="B17" s="374"/>
      <c r="C17" s="139"/>
      <c r="D17" s="139" t="s">
        <v>89</v>
      </c>
      <c r="E17" s="304" t="s">
        <v>118</v>
      </c>
      <c r="F17" s="375" t="s">
        <v>250</v>
      </c>
      <c r="G17" s="306">
        <f>+'2.3'!F8</f>
        <v>50438.080000000002</v>
      </c>
      <c r="H17" s="169">
        <v>5.0000000000000001E-3</v>
      </c>
      <c r="I17" s="380">
        <f>+G17*(1+H17)</f>
        <v>50690.270399999994</v>
      </c>
      <c r="J17" s="217">
        <v>32776.699999999997</v>
      </c>
      <c r="K17" s="384">
        <f>+J17*'Coef K'!$D$22</f>
        <v>57326.448299999996</v>
      </c>
      <c r="L17" s="217">
        <f t="shared" si="0"/>
        <v>2905893165.3986197</v>
      </c>
    </row>
    <row r="18" spans="2:12" ht="28.5" customHeight="1" x14ac:dyDescent="0.25">
      <c r="B18" s="363"/>
      <c r="C18" s="139"/>
      <c r="D18" s="139" t="s">
        <v>90</v>
      </c>
      <c r="E18" s="304" t="s">
        <v>274</v>
      </c>
      <c r="F18" s="375" t="s">
        <v>250</v>
      </c>
      <c r="G18" s="306">
        <f>+'2.3'!F18</f>
        <v>38419.230000000003</v>
      </c>
      <c r="H18" s="169">
        <v>5.0000000000000001E-3</v>
      </c>
      <c r="I18" s="380">
        <f>+G18*(1+H18)</f>
        <v>38611.326150000001</v>
      </c>
      <c r="J18" s="217">
        <v>36873.7873875</v>
      </c>
      <c r="K18" s="384">
        <f>+J18*'Coef K'!$D$22</f>
        <v>64492.254140737503</v>
      </c>
      <c r="L18" s="217">
        <f t="shared" ref="L18" si="1">+I18*K18</f>
        <v>2490131458.7767038</v>
      </c>
    </row>
    <row r="19" spans="2:12" ht="28.5" customHeight="1" x14ac:dyDescent="0.25">
      <c r="B19" s="363"/>
      <c r="C19" s="139"/>
      <c r="D19" s="139" t="s">
        <v>119</v>
      </c>
      <c r="E19" s="304" t="s">
        <v>120</v>
      </c>
      <c r="F19" s="375" t="s">
        <v>250</v>
      </c>
      <c r="G19" s="306">
        <f>+'2.3'!F28</f>
        <v>1194.04</v>
      </c>
      <c r="H19" s="169">
        <v>5.0000000000000001E-3</v>
      </c>
      <c r="I19" s="381">
        <f>+G19*(1+H19)</f>
        <v>1200.0101999999999</v>
      </c>
      <c r="J19" s="217">
        <v>21146.26</v>
      </c>
      <c r="K19" s="384">
        <f>+J19*'Coef K'!$D$22</f>
        <v>36984.80874</v>
      </c>
      <c r="L19" s="217">
        <f t="shared" si="0"/>
        <v>44382147.733049147</v>
      </c>
    </row>
    <row r="20" spans="2:12" ht="28.5" customHeight="1" x14ac:dyDescent="0.25">
      <c r="B20" s="363"/>
      <c r="C20" s="139"/>
      <c r="D20" s="139" t="s">
        <v>275</v>
      </c>
      <c r="E20" s="304" t="s">
        <v>87</v>
      </c>
      <c r="F20" s="375" t="s">
        <v>250</v>
      </c>
      <c r="G20" s="306">
        <f>+'2.3'!F38</f>
        <v>87640.11</v>
      </c>
      <c r="H20" s="169">
        <v>5.0000000000000001E-3</v>
      </c>
      <c r="I20" s="381">
        <f>+G20*(1+H20)</f>
        <v>88078.310549999995</v>
      </c>
      <c r="J20" s="217">
        <v>30208.94</v>
      </c>
      <c r="K20" s="384">
        <f>+J20*'Coef K'!$D$22</f>
        <v>52835.43606</v>
      </c>
      <c r="L20" s="217">
        <f t="shared" si="0"/>
        <v>4653655945.337348</v>
      </c>
    </row>
    <row r="21" spans="2:12" ht="20.25" customHeight="1" x14ac:dyDescent="0.25">
      <c r="B21" s="303"/>
      <c r="C21" s="367" t="s">
        <v>16</v>
      </c>
      <c r="D21" s="139"/>
      <c r="E21" s="373" t="s">
        <v>51</v>
      </c>
      <c r="F21" s="305"/>
      <c r="G21" s="306"/>
      <c r="H21" s="169"/>
      <c r="I21" s="380"/>
      <c r="J21" s="217"/>
      <c r="K21" s="384"/>
      <c r="L21" s="217"/>
    </row>
    <row r="22" spans="2:12" ht="28.5" customHeight="1" x14ac:dyDescent="0.25">
      <c r="B22" s="363"/>
      <c r="C22" s="139"/>
      <c r="D22" s="139" t="s">
        <v>49</v>
      </c>
      <c r="E22" s="304" t="s">
        <v>34</v>
      </c>
      <c r="F22" s="375" t="s">
        <v>250</v>
      </c>
      <c r="G22" s="306">
        <f>+'2.4'!F8</f>
        <v>291877.5172</v>
      </c>
      <c r="H22" s="169">
        <v>5.0000000000000001E-3</v>
      </c>
      <c r="I22" s="381">
        <f>+G22*(1+H22)</f>
        <v>293336.90478599997</v>
      </c>
      <c r="J22" s="217">
        <v>2107.1</v>
      </c>
      <c r="K22" s="384">
        <f>+J22*'Coef K'!$D$22</f>
        <v>3685.3179</v>
      </c>
      <c r="L22" s="217">
        <f t="shared" si="0"/>
        <v>1081039745.9384413</v>
      </c>
    </row>
    <row r="23" spans="2:12" ht="28.5" customHeight="1" thickBot="1" x14ac:dyDescent="0.3">
      <c r="B23" s="363"/>
      <c r="C23" s="139"/>
      <c r="D23" s="139" t="s">
        <v>50</v>
      </c>
      <c r="E23" s="304" t="s">
        <v>35</v>
      </c>
      <c r="F23" s="375" t="s">
        <v>250</v>
      </c>
      <c r="G23" s="306">
        <f>+'2.4'!F17</f>
        <v>177691.45689999996</v>
      </c>
      <c r="H23" s="169">
        <v>5.0000000000000001E-3</v>
      </c>
      <c r="I23" s="381">
        <f>+G23*(1+H23)</f>
        <v>178579.91418449994</v>
      </c>
      <c r="J23" s="217">
        <v>1028.99</v>
      </c>
      <c r="K23" s="384">
        <f>+J23*'Coef K'!$D$22</f>
        <v>1799.7035100000001</v>
      </c>
      <c r="L23" s="217">
        <f t="shared" si="0"/>
        <v>321390898.37334335</v>
      </c>
    </row>
    <row r="24" spans="2:12" ht="18" customHeight="1" thickBot="1" x14ac:dyDescent="0.3">
      <c r="B24" s="233">
        <v>3</v>
      </c>
      <c r="C24" s="236"/>
      <c r="D24" s="234"/>
      <c r="E24" s="372" t="s">
        <v>237</v>
      </c>
      <c r="F24" s="237"/>
      <c r="G24" s="237"/>
      <c r="H24" s="237"/>
      <c r="I24" s="235"/>
      <c r="J24" s="235"/>
      <c r="K24" s="371"/>
      <c r="L24" s="232">
        <f>+SUM(L25:L32)</f>
        <v>505792259.90984678</v>
      </c>
    </row>
    <row r="25" spans="2:12" ht="29.25" customHeight="1" x14ac:dyDescent="0.25">
      <c r="B25" s="303"/>
      <c r="C25" s="139" t="s">
        <v>92</v>
      </c>
      <c r="D25" s="139"/>
      <c r="E25" s="304" t="s">
        <v>71</v>
      </c>
      <c r="F25" s="305" t="s">
        <v>243</v>
      </c>
      <c r="G25" s="306">
        <f>'3.1'!$G$31</f>
        <v>59.305090000000007</v>
      </c>
      <c r="H25" s="169">
        <v>0.01</v>
      </c>
      <c r="I25" s="380">
        <f t="shared" ref="I25:I32" si="2">+G25*(1+H25)</f>
        <v>59.898140900000008</v>
      </c>
      <c r="J25" s="217">
        <v>254518.01</v>
      </c>
      <c r="K25" s="384">
        <f>+J25*'Coef K'!$D$22</f>
        <v>445151.99949000002</v>
      </c>
      <c r="L25" s="217">
        <f t="shared" si="0"/>
        <v>26663777.187368754</v>
      </c>
    </row>
    <row r="26" spans="2:12" ht="29.25" customHeight="1" x14ac:dyDescent="0.25">
      <c r="B26" s="303"/>
      <c r="C26" s="139" t="s">
        <v>93</v>
      </c>
      <c r="D26" s="139"/>
      <c r="E26" s="304" t="s">
        <v>72</v>
      </c>
      <c r="F26" s="305" t="s">
        <v>243</v>
      </c>
      <c r="G26" s="306">
        <f>'3.2'!$G$31</f>
        <v>348.07</v>
      </c>
      <c r="H26" s="169">
        <v>0.01</v>
      </c>
      <c r="I26" s="380">
        <f t="shared" si="2"/>
        <v>351.55070000000001</v>
      </c>
      <c r="J26" s="217">
        <v>331068.26</v>
      </c>
      <c r="K26" s="384">
        <f>+J26*'Coef K'!$D$22</f>
        <v>579038.3867400001</v>
      </c>
      <c r="L26" s="217">
        <f t="shared" si="0"/>
        <v>203561350.18531775</v>
      </c>
    </row>
    <row r="27" spans="2:12" ht="29.25" customHeight="1" x14ac:dyDescent="0.25">
      <c r="B27" s="303"/>
      <c r="C27" s="139" t="s">
        <v>94</v>
      </c>
      <c r="D27" s="139"/>
      <c r="E27" s="304" t="s">
        <v>73</v>
      </c>
      <c r="F27" s="305" t="s">
        <v>243</v>
      </c>
      <c r="G27" s="306">
        <f>'3.3'!$H$16</f>
        <v>102.82025000000002</v>
      </c>
      <c r="H27" s="169">
        <v>0.01</v>
      </c>
      <c r="I27" s="380">
        <f t="shared" si="2"/>
        <v>103.84845250000002</v>
      </c>
      <c r="J27" s="217">
        <v>466370.34</v>
      </c>
      <c r="K27" s="384">
        <f>+J27*'Coef K'!$D$22</f>
        <v>815681.72466000007</v>
      </c>
      <c r="L27" s="217">
        <f t="shared" si="0"/>
        <v>84707284.838472113</v>
      </c>
    </row>
    <row r="28" spans="2:12" ht="20.25" customHeight="1" x14ac:dyDescent="0.25">
      <c r="B28" s="303"/>
      <c r="C28" s="139" t="s">
        <v>95</v>
      </c>
      <c r="D28" s="139"/>
      <c r="E28" s="304" t="s">
        <v>74</v>
      </c>
      <c r="F28" s="305" t="s">
        <v>36</v>
      </c>
      <c r="G28" s="306">
        <f>'3.4'!$H$17</f>
        <v>5.4304100000000002</v>
      </c>
      <c r="H28" s="169">
        <v>0.01</v>
      </c>
      <c r="I28" s="380">
        <f t="shared" si="2"/>
        <v>5.4847141000000006</v>
      </c>
      <c r="J28" s="217">
        <v>3177014.7</v>
      </c>
      <c r="K28" s="384">
        <f>+J28*'Coef K'!$D$22</f>
        <v>5556598.7103000004</v>
      </c>
      <c r="L28" s="217">
        <f t="shared" si="0"/>
        <v>30476355.294424232</v>
      </c>
    </row>
    <row r="29" spans="2:12" ht="20.25" customHeight="1" x14ac:dyDescent="0.25">
      <c r="B29" s="303"/>
      <c r="C29" s="139" t="s">
        <v>96</v>
      </c>
      <c r="D29" s="139"/>
      <c r="E29" s="304" t="s">
        <v>98</v>
      </c>
      <c r="F29" s="305" t="s">
        <v>5</v>
      </c>
      <c r="G29" s="306">
        <f>'3.5'!$G$15</f>
        <v>482</v>
      </c>
      <c r="H29" s="169">
        <v>0.01</v>
      </c>
      <c r="I29" s="380">
        <f t="shared" si="2"/>
        <v>486.82</v>
      </c>
      <c r="J29" s="217">
        <v>120326.08</v>
      </c>
      <c r="K29" s="384">
        <f>+J29*'Coef K'!$D$22</f>
        <v>210450.31392000002</v>
      </c>
      <c r="L29" s="217">
        <f t="shared" si="0"/>
        <v>102451421.82253441</v>
      </c>
    </row>
    <row r="30" spans="2:12" ht="20.25" customHeight="1" x14ac:dyDescent="0.25">
      <c r="B30" s="303"/>
      <c r="C30" s="139" t="s">
        <v>97</v>
      </c>
      <c r="D30" s="139"/>
      <c r="E30" s="304" t="s">
        <v>86</v>
      </c>
      <c r="F30" s="305" t="s">
        <v>5</v>
      </c>
      <c r="G30" s="306">
        <f>'3.6'!$G$10</f>
        <v>168</v>
      </c>
      <c r="H30" s="169">
        <v>0.01</v>
      </c>
      <c r="I30" s="380">
        <f t="shared" si="2"/>
        <v>169.68</v>
      </c>
      <c r="J30" s="217">
        <v>150407.6</v>
      </c>
      <c r="K30" s="384">
        <f>+J30*'Coef K'!$D$22</f>
        <v>263062.89240000001</v>
      </c>
      <c r="L30" s="217">
        <f t="shared" si="0"/>
        <v>44636511.582432002</v>
      </c>
    </row>
    <row r="31" spans="2:12" ht="20.25" customHeight="1" x14ac:dyDescent="0.25">
      <c r="B31" s="303"/>
      <c r="C31" s="139" t="s">
        <v>101</v>
      </c>
      <c r="D31" s="139"/>
      <c r="E31" s="304" t="s">
        <v>102</v>
      </c>
      <c r="F31" s="305" t="s">
        <v>5</v>
      </c>
      <c r="G31" s="306">
        <f>'3.7'!$F$10</f>
        <v>17</v>
      </c>
      <c r="H31" s="169">
        <v>0.01</v>
      </c>
      <c r="I31" s="380">
        <f t="shared" si="2"/>
        <v>17.170000000000002</v>
      </c>
      <c r="J31" s="217">
        <v>192104.23</v>
      </c>
      <c r="K31" s="384">
        <f>+J31*'Coef K'!$D$22</f>
        <v>335990.29827000003</v>
      </c>
      <c r="L31" s="217">
        <f t="shared" si="0"/>
        <v>5768953.4212959008</v>
      </c>
    </row>
    <row r="32" spans="2:12" ht="20.25" customHeight="1" thickBot="1" x14ac:dyDescent="0.3">
      <c r="B32" s="303"/>
      <c r="C32" s="139" t="s">
        <v>121</v>
      </c>
      <c r="D32" s="139"/>
      <c r="E32" s="304" t="s">
        <v>122</v>
      </c>
      <c r="F32" s="305" t="s">
        <v>243</v>
      </c>
      <c r="G32" s="306">
        <f>+'3.8'!$H$33</f>
        <v>278.99037178165526</v>
      </c>
      <c r="H32" s="169">
        <v>0.01</v>
      </c>
      <c r="I32" s="380">
        <f t="shared" si="2"/>
        <v>281.78027549947183</v>
      </c>
      <c r="J32" s="217">
        <v>15272.1</v>
      </c>
      <c r="K32" s="384">
        <f>+J32*'Coef K'!$D$22</f>
        <v>26710.902900000001</v>
      </c>
      <c r="L32" s="217">
        <f t="shared" si="0"/>
        <v>7526605.5780016417</v>
      </c>
    </row>
    <row r="33" spans="1:12" ht="18" customHeight="1" thickBot="1" x14ac:dyDescent="0.3">
      <c r="B33" s="233">
        <v>4</v>
      </c>
      <c r="C33" s="236"/>
      <c r="D33" s="234"/>
      <c r="E33" s="372" t="s">
        <v>6</v>
      </c>
      <c r="F33" s="237"/>
      <c r="G33" s="237"/>
      <c r="H33" s="237"/>
      <c r="I33" s="235"/>
      <c r="J33" s="235"/>
      <c r="K33" s="371"/>
      <c r="L33" s="232">
        <f>+SUM(L34:L49)</f>
        <v>1827554340.7622185</v>
      </c>
    </row>
    <row r="34" spans="1:12" s="181" customFormat="1" ht="20.25" customHeight="1" x14ac:dyDescent="0.25">
      <c r="A34" s="297"/>
      <c r="B34" s="311"/>
      <c r="C34" s="367" t="s">
        <v>55</v>
      </c>
      <c r="D34" s="139"/>
      <c r="E34" s="368" t="s">
        <v>57</v>
      </c>
      <c r="F34" s="166"/>
      <c r="G34" s="312"/>
      <c r="H34" s="170"/>
      <c r="I34" s="382"/>
      <c r="J34" s="217"/>
      <c r="K34" s="384"/>
      <c r="L34" s="217"/>
    </row>
    <row r="35" spans="1:12" s="181" customFormat="1" ht="20.25" customHeight="1" x14ac:dyDescent="0.25">
      <c r="A35" s="297"/>
      <c r="B35" s="303"/>
      <c r="C35" s="139"/>
      <c r="D35" s="139" t="s">
        <v>56</v>
      </c>
      <c r="E35" s="171" t="s">
        <v>88</v>
      </c>
      <c r="F35" s="139" t="s">
        <v>5</v>
      </c>
      <c r="G35" s="306">
        <f>+'4.1.1'!F8</f>
        <v>7648.15</v>
      </c>
      <c r="H35" s="169">
        <v>0.01</v>
      </c>
      <c r="I35" s="380">
        <f>+G35*(1+H35)</f>
        <v>7724.6314999999995</v>
      </c>
      <c r="J35" s="217">
        <v>66951.89</v>
      </c>
      <c r="K35" s="384">
        <f>+J35*'Coef K'!$D$22</f>
        <v>117098.85561000001</v>
      </c>
      <c r="L35" s="217">
        <f t="shared" si="0"/>
        <v>904545508.65895772</v>
      </c>
    </row>
    <row r="36" spans="1:12" s="181" customFormat="1" ht="20.25" customHeight="1" x14ac:dyDescent="0.25">
      <c r="A36" s="297"/>
      <c r="B36" s="303"/>
      <c r="C36" s="139"/>
      <c r="D36" s="139" t="s">
        <v>58</v>
      </c>
      <c r="E36" s="362" t="s">
        <v>177</v>
      </c>
      <c r="F36" s="166" t="s">
        <v>5</v>
      </c>
      <c r="G36" s="306">
        <f>+'4.1.2'!E8</f>
        <v>1136.5945999999999</v>
      </c>
      <c r="H36" s="169">
        <v>0.01</v>
      </c>
      <c r="I36" s="380">
        <f>+G36*(1+H36)</f>
        <v>1147.960546</v>
      </c>
      <c r="J36" s="217">
        <v>30502.07</v>
      </c>
      <c r="K36" s="384">
        <f>+J36*'Coef K'!$D$22</f>
        <v>53348.120430000003</v>
      </c>
      <c r="L36" s="217">
        <f t="shared" si="0"/>
        <v>61241537.456896558</v>
      </c>
    </row>
    <row r="37" spans="1:12" s="299" customFormat="1" ht="20.25" customHeight="1" x14ac:dyDescent="0.25">
      <c r="A37" s="298"/>
      <c r="B37" s="370"/>
      <c r="C37" s="139"/>
      <c r="D37" s="139" t="s">
        <v>190</v>
      </c>
      <c r="E37" s="362" t="s">
        <v>229</v>
      </c>
      <c r="F37" s="166" t="s">
        <v>4</v>
      </c>
      <c r="G37" s="306">
        <f>+'4.1.3'!F8</f>
        <v>23</v>
      </c>
      <c r="H37" s="169">
        <v>0.01</v>
      </c>
      <c r="I37" s="380">
        <f>+G37*(1+H37)</f>
        <v>23.23</v>
      </c>
      <c r="J37" s="217">
        <v>24025.01</v>
      </c>
      <c r="K37" s="384">
        <f>+J37*'[7]Coef. K'!$D$22</f>
        <v>42019.742489999997</v>
      </c>
      <c r="L37" s="217">
        <f t="shared" si="0"/>
        <v>976118.61804269999</v>
      </c>
    </row>
    <row r="38" spans="1:12" s="181" customFormat="1" ht="20.25" customHeight="1" x14ac:dyDescent="0.25">
      <c r="A38" s="297"/>
      <c r="B38" s="303"/>
      <c r="C38" s="139"/>
      <c r="D38" s="139" t="s">
        <v>191</v>
      </c>
      <c r="E38" s="171" t="s">
        <v>60</v>
      </c>
      <c r="F38" s="139" t="s">
        <v>4</v>
      </c>
      <c r="G38" s="306">
        <f>+'4.1.4'!F8</f>
        <v>47</v>
      </c>
      <c r="H38" s="169">
        <v>0.03</v>
      </c>
      <c r="I38" s="380">
        <f>ROUNDUP(G38*(1+H38),0)</f>
        <v>49</v>
      </c>
      <c r="J38" s="217">
        <v>798319.14</v>
      </c>
      <c r="K38" s="384">
        <f>+J38*'Coef K'!$D$22</f>
        <v>1396260.1758600001</v>
      </c>
      <c r="L38" s="217">
        <f t="shared" si="0"/>
        <v>68416748.61714001</v>
      </c>
    </row>
    <row r="39" spans="1:12" s="181" customFormat="1" ht="20.25" customHeight="1" x14ac:dyDescent="0.25">
      <c r="A39" s="297"/>
      <c r="B39" s="303"/>
      <c r="C39" s="139"/>
      <c r="D39" s="139" t="s">
        <v>59</v>
      </c>
      <c r="E39" s="362" t="s">
        <v>61</v>
      </c>
      <c r="F39" s="166" t="s">
        <v>5</v>
      </c>
      <c r="G39" s="306">
        <f>+'4.1.5'!F8</f>
        <v>18091.099999999999</v>
      </c>
      <c r="H39" s="169">
        <v>0.01</v>
      </c>
      <c r="I39" s="380">
        <f t="shared" ref="I39:I53" si="3">+G39*(1+H39)</f>
        <v>18272.010999999999</v>
      </c>
      <c r="J39" s="217">
        <v>14399.71</v>
      </c>
      <c r="K39" s="384">
        <f>+J39*'Coef K'!$D$22</f>
        <v>25185.092789999999</v>
      </c>
      <c r="L39" s="217">
        <f t="shared" si="0"/>
        <v>460182292.49490064</v>
      </c>
    </row>
    <row r="40" spans="1:12" s="181" customFormat="1" ht="20.25" customHeight="1" x14ac:dyDescent="0.25">
      <c r="A40" s="297"/>
      <c r="B40" s="303"/>
      <c r="C40" s="139"/>
      <c r="D40" s="139" t="s">
        <v>226</v>
      </c>
      <c r="E40" s="362" t="s">
        <v>62</v>
      </c>
      <c r="F40" s="166" t="s">
        <v>5</v>
      </c>
      <c r="G40" s="306">
        <f>+'4.1.6'!F8</f>
        <v>8253.15</v>
      </c>
      <c r="H40" s="169">
        <v>0.01</v>
      </c>
      <c r="I40" s="380">
        <f t="shared" si="3"/>
        <v>8335.6815000000006</v>
      </c>
      <c r="J40" s="217">
        <v>6874.61</v>
      </c>
      <c r="K40" s="384">
        <f>+J40*'Coef K'!$D$22</f>
        <v>12023.69289</v>
      </c>
      <c r="L40" s="217">
        <f t="shared" si="0"/>
        <v>100225674.38485454</v>
      </c>
    </row>
    <row r="41" spans="1:12" s="181" customFormat="1" ht="20.25" customHeight="1" x14ac:dyDescent="0.25">
      <c r="A41" s="297"/>
      <c r="B41" s="303"/>
      <c r="C41" s="367" t="s">
        <v>70</v>
      </c>
      <c r="D41" s="139"/>
      <c r="E41" s="368" t="s">
        <v>66</v>
      </c>
      <c r="F41" s="166"/>
      <c r="G41" s="306"/>
      <c r="H41" s="169"/>
      <c r="I41" s="380"/>
      <c r="J41" s="217"/>
      <c r="K41" s="384"/>
      <c r="L41" s="217"/>
    </row>
    <row r="42" spans="1:12" s="181" customFormat="1" ht="20.25" customHeight="1" x14ac:dyDescent="0.25">
      <c r="A42" s="297"/>
      <c r="B42" s="303"/>
      <c r="C42" s="139"/>
      <c r="D42" s="139" t="s">
        <v>185</v>
      </c>
      <c r="E42" s="362" t="s">
        <v>183</v>
      </c>
      <c r="F42" s="166" t="s">
        <v>5</v>
      </c>
      <c r="G42" s="306">
        <f>+'4.2'!F8</f>
        <v>592.70000000000005</v>
      </c>
      <c r="H42" s="169">
        <v>2.5000000000000001E-2</v>
      </c>
      <c r="I42" s="380">
        <f>+G42*(1+H42)</f>
        <v>607.51750000000004</v>
      </c>
      <c r="J42" s="217">
        <v>13166.432999999999</v>
      </c>
      <c r="K42" s="384">
        <f>+J42*'Coef K'!$D$22</f>
        <v>23028.091316999999</v>
      </c>
      <c r="L42" s="217">
        <f>+I42*K42</f>
        <v>13989968.466675548</v>
      </c>
    </row>
    <row r="43" spans="1:12" s="181" customFormat="1" ht="20.25" customHeight="1" x14ac:dyDescent="0.25">
      <c r="A43" s="297"/>
      <c r="B43" s="303"/>
      <c r="C43" s="139"/>
      <c r="D43" s="139" t="s">
        <v>186</v>
      </c>
      <c r="E43" s="362" t="s">
        <v>65</v>
      </c>
      <c r="F43" s="166" t="s">
        <v>5</v>
      </c>
      <c r="G43" s="306">
        <f>+'4.2'!F18</f>
        <v>1815.5</v>
      </c>
      <c r="H43" s="169">
        <v>2.5000000000000001E-2</v>
      </c>
      <c r="I43" s="380">
        <f t="shared" si="3"/>
        <v>1860.8874999999998</v>
      </c>
      <c r="J43" s="217">
        <v>41016.18</v>
      </c>
      <c r="K43" s="384">
        <f>+J43*'Coef K'!$D$22</f>
        <v>71737.298820000011</v>
      </c>
      <c r="L43" s="217">
        <f t="shared" si="0"/>
        <v>133495042.65790276</v>
      </c>
    </row>
    <row r="44" spans="1:12" s="181" customFormat="1" ht="20.25" customHeight="1" x14ac:dyDescent="0.25">
      <c r="A44" s="297"/>
      <c r="B44" s="303"/>
      <c r="C44" s="139"/>
      <c r="D44" s="139" t="s">
        <v>187</v>
      </c>
      <c r="E44" s="362" t="s">
        <v>67</v>
      </c>
      <c r="F44" s="166" t="s">
        <v>5</v>
      </c>
      <c r="G44" s="306">
        <f>+'4.2'!F28</f>
        <v>343.5</v>
      </c>
      <c r="H44" s="169">
        <v>2.5000000000000001E-2</v>
      </c>
      <c r="I44" s="380">
        <f t="shared" si="3"/>
        <v>352.08749999999998</v>
      </c>
      <c r="J44" s="217">
        <v>59704.02</v>
      </c>
      <c r="K44" s="384">
        <f>+J44*'Coef K'!$D$22</f>
        <v>104422.33098</v>
      </c>
      <c r="L44" s="217">
        <f t="shared" si="0"/>
        <v>36765797.458920747</v>
      </c>
    </row>
    <row r="45" spans="1:12" s="181" customFormat="1" ht="20.25" customHeight="1" x14ac:dyDescent="0.25">
      <c r="A45" s="297"/>
      <c r="B45" s="303"/>
      <c r="C45" s="139"/>
      <c r="D45" s="139" t="s">
        <v>52</v>
      </c>
      <c r="E45" s="362" t="s">
        <v>184</v>
      </c>
      <c r="F45" s="166" t="s">
        <v>5</v>
      </c>
      <c r="G45" s="306">
        <f>+'4.2'!F38</f>
        <v>167.8</v>
      </c>
      <c r="H45" s="169">
        <v>2.5000000000000001E-2</v>
      </c>
      <c r="I45" s="380">
        <f>+G45*(1+H45)</f>
        <v>171.995</v>
      </c>
      <c r="J45" s="217">
        <f>+J42*0.6</f>
        <v>7899.8597999999993</v>
      </c>
      <c r="K45" s="384">
        <f>+J45*'Coef K'!$D$22</f>
        <v>13816.854790199999</v>
      </c>
      <c r="L45" s="217">
        <f>+I45*K45</f>
        <v>2376429.9396404489</v>
      </c>
    </row>
    <row r="46" spans="1:12" s="181" customFormat="1" ht="20.25" customHeight="1" x14ac:dyDescent="0.25">
      <c r="A46" s="297"/>
      <c r="B46" s="303"/>
      <c r="C46" s="139"/>
      <c r="D46" s="139" t="s">
        <v>53</v>
      </c>
      <c r="E46" s="362" t="s">
        <v>188</v>
      </c>
      <c r="F46" s="166" t="s">
        <v>5</v>
      </c>
      <c r="G46" s="306">
        <f>+'4.2'!F48</f>
        <v>0</v>
      </c>
      <c r="H46" s="169">
        <v>2.5000000000000001E-2</v>
      </c>
      <c r="I46" s="380">
        <f t="shared" si="3"/>
        <v>0</v>
      </c>
      <c r="J46" s="217">
        <v>11285.513999999999</v>
      </c>
      <c r="K46" s="384">
        <f>+J46*'Coef K'!$D$22</f>
        <v>19738.363986</v>
      </c>
      <c r="L46" s="217">
        <f t="shared" si="0"/>
        <v>0</v>
      </c>
    </row>
    <row r="47" spans="1:12" s="181" customFormat="1" ht="20.25" customHeight="1" x14ac:dyDescent="0.25">
      <c r="A47" s="297"/>
      <c r="B47" s="303"/>
      <c r="C47" s="139"/>
      <c r="D47" s="139" t="s">
        <v>54</v>
      </c>
      <c r="E47" s="362" t="s">
        <v>64</v>
      </c>
      <c r="F47" s="166" t="s">
        <v>5</v>
      </c>
      <c r="G47" s="306">
        <f>+'4.2'!F58</f>
        <v>375.1</v>
      </c>
      <c r="H47" s="169">
        <v>2.5000000000000001E-2</v>
      </c>
      <c r="I47" s="380">
        <f t="shared" si="3"/>
        <v>384.47749999999996</v>
      </c>
      <c r="J47" s="217">
        <f>+J43*0.6</f>
        <v>24609.707999999999</v>
      </c>
      <c r="K47" s="384">
        <f>+J47*'Coef K'!$D$22</f>
        <v>43042.379291999998</v>
      </c>
      <c r="L47" s="217">
        <f t="shared" si="0"/>
        <v>16548826.384239927</v>
      </c>
    </row>
    <row r="48" spans="1:12" s="181" customFormat="1" ht="20.25" customHeight="1" x14ac:dyDescent="0.25">
      <c r="A48" s="297"/>
      <c r="B48" s="456"/>
      <c r="C48" s="730" t="s">
        <v>69</v>
      </c>
      <c r="D48" s="726"/>
      <c r="E48" s="731" t="s">
        <v>63</v>
      </c>
      <c r="F48" s="727"/>
      <c r="G48" s="735"/>
      <c r="H48" s="728"/>
      <c r="I48" s="732"/>
      <c r="J48" s="733"/>
      <c r="K48" s="734"/>
      <c r="L48" s="733"/>
    </row>
    <row r="49" spans="1:12" s="181" customFormat="1" ht="20.25" customHeight="1" thickBot="1" x14ac:dyDescent="0.3">
      <c r="A49" s="297"/>
      <c r="B49" s="456"/>
      <c r="C49" s="726"/>
      <c r="D49" s="726" t="s">
        <v>68</v>
      </c>
      <c r="E49" s="729" t="s">
        <v>230</v>
      </c>
      <c r="F49" s="727" t="s">
        <v>192</v>
      </c>
      <c r="G49" s="735">
        <v>1</v>
      </c>
      <c r="H49" s="728">
        <v>0</v>
      </c>
      <c r="I49" s="732">
        <f t="shared" si="3"/>
        <v>1</v>
      </c>
      <c r="J49" s="733">
        <v>16461060.962862637</v>
      </c>
      <c r="K49" s="734">
        <f>+J49*'Coef K'!$D$22</f>
        <v>28790395.624046754</v>
      </c>
      <c r="L49" s="733">
        <f t="shared" si="0"/>
        <v>28790395.624046754</v>
      </c>
    </row>
    <row r="50" spans="1:12" ht="18" customHeight="1" thickBot="1" x14ac:dyDescent="0.3">
      <c r="B50" s="233">
        <v>5</v>
      </c>
      <c r="C50" s="236"/>
      <c r="D50" s="234"/>
      <c r="E50" s="372" t="s">
        <v>174</v>
      </c>
      <c r="F50" s="237"/>
      <c r="G50" s="237"/>
      <c r="H50" s="237"/>
      <c r="I50" s="235"/>
      <c r="J50" s="235"/>
      <c r="K50" s="371"/>
      <c r="L50" s="232">
        <f>+SUM(L51:L53)</f>
        <v>318843000.0281536</v>
      </c>
    </row>
    <row r="51" spans="1:12" ht="20.25" customHeight="1" x14ac:dyDescent="0.25">
      <c r="A51" s="123"/>
      <c r="B51" s="303"/>
      <c r="C51" s="139" t="s">
        <v>178</v>
      </c>
      <c r="D51" s="139"/>
      <c r="E51" s="362" t="s">
        <v>225</v>
      </c>
      <c r="F51" s="166" t="s">
        <v>250</v>
      </c>
      <c r="G51" s="306">
        <f>+'5.1'!G29</f>
        <v>169.238</v>
      </c>
      <c r="H51" s="169">
        <v>0.01</v>
      </c>
      <c r="I51" s="380">
        <f t="shared" si="3"/>
        <v>170.93038000000001</v>
      </c>
      <c r="J51" s="217">
        <v>236831.52</v>
      </c>
      <c r="K51" s="384">
        <f>+J51*'Coef K'!$D$22</f>
        <v>414218.32848000003</v>
      </c>
      <c r="L51" s="217">
        <f t="shared" si="0"/>
        <v>70802496.290051237</v>
      </c>
    </row>
    <row r="52" spans="1:12" ht="20.25" customHeight="1" x14ac:dyDescent="0.25">
      <c r="A52" s="123"/>
      <c r="B52" s="303"/>
      <c r="C52" s="139" t="s">
        <v>179</v>
      </c>
      <c r="D52" s="139"/>
      <c r="E52" s="362" t="s">
        <v>180</v>
      </c>
      <c r="F52" s="166" t="s">
        <v>250</v>
      </c>
      <c r="G52" s="306">
        <f>+'5.2'!G11</f>
        <v>6558.0154650000004</v>
      </c>
      <c r="H52" s="169">
        <v>0.01</v>
      </c>
      <c r="I52" s="380">
        <f t="shared" si="3"/>
        <v>6623.5956196500001</v>
      </c>
      <c r="J52" s="217">
        <v>15800.21</v>
      </c>
      <c r="K52" s="384">
        <f>+J52*'Coef K'!$D$22</f>
        <v>27634.567289999999</v>
      </c>
      <c r="L52" s="217">
        <f t="shared" si="0"/>
        <v>183040198.85296717</v>
      </c>
    </row>
    <row r="53" spans="1:12" ht="20.25" customHeight="1" thickBot="1" x14ac:dyDescent="0.3">
      <c r="A53" s="123"/>
      <c r="B53" s="303"/>
      <c r="C53" s="139" t="s">
        <v>181</v>
      </c>
      <c r="D53" s="139"/>
      <c r="E53" s="362" t="s">
        <v>182</v>
      </c>
      <c r="F53" s="166" t="s">
        <v>250</v>
      </c>
      <c r="G53" s="306">
        <f>+'5.3'!G13</f>
        <v>761.86879999999985</v>
      </c>
      <c r="H53" s="169">
        <v>0.01</v>
      </c>
      <c r="I53" s="380">
        <f t="shared" si="3"/>
        <v>769.48748799999987</v>
      </c>
      <c r="J53" s="217">
        <v>48297.43</v>
      </c>
      <c r="K53" s="384">
        <f>+J53*'Coef K'!$D$22</f>
        <v>84472.205070000011</v>
      </c>
      <c r="L53" s="217">
        <f t="shared" si="0"/>
        <v>65000304.885135159</v>
      </c>
    </row>
    <row r="54" spans="1:12" ht="18" customHeight="1" thickBot="1" x14ac:dyDescent="0.3">
      <c r="B54" s="233">
        <v>6</v>
      </c>
      <c r="C54" s="236"/>
      <c r="D54" s="234"/>
      <c r="E54" s="372" t="s">
        <v>130</v>
      </c>
      <c r="F54" s="237"/>
      <c r="G54" s="237"/>
      <c r="H54" s="237"/>
      <c r="I54" s="235"/>
      <c r="J54" s="235"/>
      <c r="K54" s="371"/>
      <c r="L54" s="232">
        <f>+SUM(L55:L63)</f>
        <v>459061970.60411698</v>
      </c>
    </row>
    <row r="55" spans="1:12" ht="20.25" customHeight="1" x14ac:dyDescent="0.25">
      <c r="A55" s="123"/>
      <c r="B55" s="311"/>
      <c r="C55" s="241" t="s">
        <v>104</v>
      </c>
      <c r="D55" s="241"/>
      <c r="E55" s="252" t="s">
        <v>105</v>
      </c>
      <c r="F55" s="241" t="s">
        <v>4</v>
      </c>
      <c r="G55" s="312">
        <f>+'6.1'!D10</f>
        <v>3</v>
      </c>
      <c r="H55" s="170">
        <v>0</v>
      </c>
      <c r="I55" s="382">
        <f t="shared" ref="I55:I61" si="4">+G55*(1+H55)</f>
        <v>3</v>
      </c>
      <c r="J55" s="385">
        <v>3031315.27</v>
      </c>
      <c r="K55" s="386">
        <f>+J55*'Coef K'!$D$22</f>
        <v>5301770.40723</v>
      </c>
      <c r="L55" s="253">
        <f t="shared" si="0"/>
        <v>15905311.221689999</v>
      </c>
    </row>
    <row r="56" spans="1:12" ht="20.25" customHeight="1" x14ac:dyDescent="0.25">
      <c r="A56" s="123"/>
      <c r="B56" s="303"/>
      <c r="C56" s="166" t="s">
        <v>123</v>
      </c>
      <c r="D56" s="139"/>
      <c r="E56" s="171" t="s">
        <v>106</v>
      </c>
      <c r="F56" s="139" t="s">
        <v>5</v>
      </c>
      <c r="G56" s="306">
        <f>+'6.2'!E8</f>
        <v>2529.3716999999997</v>
      </c>
      <c r="H56" s="169">
        <v>0.01</v>
      </c>
      <c r="I56" s="380">
        <f t="shared" si="4"/>
        <v>2554.6654169999997</v>
      </c>
      <c r="J56" s="217">
        <v>35106.44</v>
      </c>
      <c r="K56" s="384">
        <f>+J56*'Coef K'!$D$22</f>
        <v>61401.163560000008</v>
      </c>
      <c r="L56" s="254">
        <f t="shared" si="0"/>
        <v>156859429.11029261</v>
      </c>
    </row>
    <row r="57" spans="1:12" ht="20.25" customHeight="1" x14ac:dyDescent="0.25">
      <c r="A57" s="123"/>
      <c r="B57" s="303"/>
      <c r="C57" s="166" t="s">
        <v>124</v>
      </c>
      <c r="D57" s="139"/>
      <c r="E57" s="171" t="s">
        <v>107</v>
      </c>
      <c r="F57" s="139" t="s">
        <v>5</v>
      </c>
      <c r="G57" s="306">
        <f>+'6.3'!E8</f>
        <v>210.76400000000001</v>
      </c>
      <c r="H57" s="169">
        <v>0.01</v>
      </c>
      <c r="I57" s="380">
        <f t="shared" si="4"/>
        <v>212.87164000000001</v>
      </c>
      <c r="J57" s="217">
        <v>74030.100000000006</v>
      </c>
      <c r="K57" s="384">
        <f>+J57*'Coef K'!$D$22</f>
        <v>129478.64490000001</v>
      </c>
      <c r="L57" s="254">
        <f t="shared" si="0"/>
        <v>27562331.484840639</v>
      </c>
    </row>
    <row r="58" spans="1:12" ht="29.25" customHeight="1" x14ac:dyDescent="0.25">
      <c r="A58" s="123"/>
      <c r="B58" s="303"/>
      <c r="C58" s="139" t="s">
        <v>125</v>
      </c>
      <c r="D58" s="139"/>
      <c r="E58" s="171" t="s">
        <v>142</v>
      </c>
      <c r="F58" s="139" t="s">
        <v>4</v>
      </c>
      <c r="G58" s="306">
        <f>+'6.4'!E10</f>
        <v>30</v>
      </c>
      <c r="H58" s="169">
        <v>0</v>
      </c>
      <c r="I58" s="380">
        <f t="shared" si="4"/>
        <v>30</v>
      </c>
      <c r="J58" s="217">
        <v>1263703.07</v>
      </c>
      <c r="K58" s="384">
        <f>+J58*'Coef K'!$D$22</f>
        <v>2210216.6694300002</v>
      </c>
      <c r="L58" s="254">
        <f t="shared" si="0"/>
        <v>66306500.08290001</v>
      </c>
    </row>
    <row r="59" spans="1:12" ht="29.25" customHeight="1" x14ac:dyDescent="0.25">
      <c r="A59" s="123"/>
      <c r="B59" s="303"/>
      <c r="C59" s="139" t="s">
        <v>126</v>
      </c>
      <c r="D59" s="139"/>
      <c r="E59" s="171" t="s">
        <v>143</v>
      </c>
      <c r="F59" s="139" t="s">
        <v>4</v>
      </c>
      <c r="G59" s="306">
        <f>+'6.5'!E10</f>
        <v>26</v>
      </c>
      <c r="H59" s="169">
        <v>0</v>
      </c>
      <c r="I59" s="380">
        <f>+G59*(1+H59)</f>
        <v>26</v>
      </c>
      <c r="J59" s="217">
        <f>+J58*1.05</f>
        <v>1326888.2235000001</v>
      </c>
      <c r="K59" s="384">
        <f>+J59*'Coef K'!$D$22</f>
        <v>2320727.5029015001</v>
      </c>
      <c r="L59" s="254">
        <f t="shared" si="0"/>
        <v>60338915.075439006</v>
      </c>
    </row>
    <row r="60" spans="1:12" ht="29.25" customHeight="1" x14ac:dyDescent="0.25">
      <c r="A60" s="123"/>
      <c r="B60" s="303"/>
      <c r="C60" s="166" t="s">
        <v>127</v>
      </c>
      <c r="D60" s="139"/>
      <c r="E60" s="171" t="s">
        <v>145</v>
      </c>
      <c r="F60" s="139" t="s">
        <v>110</v>
      </c>
      <c r="G60" s="306">
        <f>+'6.6'!E10</f>
        <v>18</v>
      </c>
      <c r="H60" s="169">
        <v>0</v>
      </c>
      <c r="I60" s="380">
        <f t="shared" si="4"/>
        <v>18</v>
      </c>
      <c r="J60" s="217">
        <v>1454653.19</v>
      </c>
      <c r="K60" s="384">
        <f>+J60*'Coef K'!$D$22</f>
        <v>2544188.42931</v>
      </c>
      <c r="L60" s="254">
        <f t="shared" si="0"/>
        <v>45795391.727580003</v>
      </c>
    </row>
    <row r="61" spans="1:12" ht="20.25" customHeight="1" x14ac:dyDescent="0.25">
      <c r="A61" s="123"/>
      <c r="B61" s="303"/>
      <c r="C61" s="139" t="s">
        <v>128</v>
      </c>
      <c r="D61" s="139"/>
      <c r="E61" s="171" t="s">
        <v>251</v>
      </c>
      <c r="F61" s="139" t="s">
        <v>109</v>
      </c>
      <c r="G61" s="306">
        <f>+'6.7'!E8</f>
        <v>2740.1356999999998</v>
      </c>
      <c r="H61" s="169">
        <v>0.01</v>
      </c>
      <c r="I61" s="380">
        <f t="shared" si="4"/>
        <v>2767.537057</v>
      </c>
      <c r="J61" s="217">
        <v>11758.03</v>
      </c>
      <c r="K61" s="384">
        <f>+J61*'Coef K'!$D$22</f>
        <v>20564.794470000001</v>
      </c>
      <c r="L61" s="254">
        <f t="shared" si="0"/>
        <v>56913830.765313677</v>
      </c>
    </row>
    <row r="62" spans="1:12" ht="20.25" customHeight="1" x14ac:dyDescent="0.25">
      <c r="A62" s="123"/>
      <c r="B62" s="303"/>
      <c r="C62" s="139" t="s">
        <v>129</v>
      </c>
      <c r="D62" s="139"/>
      <c r="E62" s="171" t="s">
        <v>252</v>
      </c>
      <c r="F62" s="139" t="s">
        <v>5</v>
      </c>
      <c r="G62" s="306">
        <f>+'6.8'!D10</f>
        <v>70</v>
      </c>
      <c r="H62" s="169">
        <v>0.01</v>
      </c>
      <c r="I62" s="380">
        <f>+G62*(1+H62)</f>
        <v>70.7</v>
      </c>
      <c r="J62" s="217">
        <v>74421.77</v>
      </c>
      <c r="K62" s="384">
        <f>+J62*'Coef K'!$D$22</f>
        <v>130163.67573000002</v>
      </c>
      <c r="L62" s="254">
        <f t="shared" si="0"/>
        <v>9202571.8741110023</v>
      </c>
    </row>
    <row r="63" spans="1:12" ht="20.25" customHeight="1" thickBot="1" x14ac:dyDescent="0.3">
      <c r="A63" s="123"/>
      <c r="B63" s="313"/>
      <c r="C63" s="242" t="s">
        <v>144</v>
      </c>
      <c r="D63" s="242"/>
      <c r="E63" s="243" t="s">
        <v>108</v>
      </c>
      <c r="F63" s="242" t="s">
        <v>4</v>
      </c>
      <c r="G63" s="314">
        <f>+'6.9'!D10</f>
        <v>3</v>
      </c>
      <c r="H63" s="244">
        <v>0</v>
      </c>
      <c r="I63" s="383">
        <f>+G63*(1+H63)</f>
        <v>3</v>
      </c>
      <c r="J63" s="387">
        <v>3845566.85</v>
      </c>
      <c r="K63" s="388">
        <f>+J63*'Coef K'!$D$22</f>
        <v>6725896.4206500007</v>
      </c>
      <c r="L63" s="255">
        <f t="shared" si="0"/>
        <v>20177689.261950001</v>
      </c>
    </row>
    <row r="64" spans="1:12" s="390" customFormat="1" ht="18" customHeight="1" thickBot="1" x14ac:dyDescent="0.3">
      <c r="A64" s="389"/>
      <c r="B64" s="233">
        <v>7</v>
      </c>
      <c r="C64" s="236"/>
      <c r="D64" s="234"/>
      <c r="E64" s="372" t="s">
        <v>277</v>
      </c>
      <c r="F64" s="237"/>
      <c r="G64" s="237"/>
      <c r="H64" s="237"/>
      <c r="I64" s="235"/>
      <c r="J64" s="235"/>
      <c r="K64" s="371"/>
      <c r="L64" s="232">
        <f>+SUM(L65:L84)</f>
        <v>1583812142.8024426</v>
      </c>
    </row>
    <row r="65" spans="1:12" s="299" customFormat="1" ht="28.5" x14ac:dyDescent="0.25">
      <c r="A65" s="391"/>
      <c r="B65" s="570"/>
      <c r="C65" s="571" t="s">
        <v>278</v>
      </c>
      <c r="D65" s="571"/>
      <c r="E65" s="572" t="s">
        <v>463</v>
      </c>
      <c r="F65" s="571" t="s">
        <v>243</v>
      </c>
      <c r="G65" s="573">
        <f>+'7.1'!J9</f>
        <v>124.80000000000001</v>
      </c>
      <c r="H65" s="574">
        <v>0.02</v>
      </c>
      <c r="I65" s="575">
        <f>+G65*(1+H65)</f>
        <v>127.29600000000002</v>
      </c>
      <c r="J65" s="576">
        <v>526863.51879889949</v>
      </c>
      <c r="K65" s="384">
        <f>+J65*'Coef K'!$D$22</f>
        <v>921484.29437927529</v>
      </c>
      <c r="L65" s="254">
        <f t="shared" ref="L65:L84" si="5">+I65*K65</f>
        <v>117301264.73730424</v>
      </c>
    </row>
    <row r="66" spans="1:12" s="299" customFormat="1" ht="42.75" x14ac:dyDescent="0.25">
      <c r="A66" s="391"/>
      <c r="B66" s="570"/>
      <c r="C66" s="571" t="s">
        <v>279</v>
      </c>
      <c r="D66" s="571"/>
      <c r="E66" s="572" t="s">
        <v>468</v>
      </c>
      <c r="F66" s="571" t="s">
        <v>243</v>
      </c>
      <c r="G66" s="573">
        <f>+'7.2'!K11</f>
        <v>172.61100000000002</v>
      </c>
      <c r="H66" s="574">
        <v>0.02</v>
      </c>
      <c r="I66" s="575">
        <f t="shared" ref="I66:I84" si="6">+G66*(1+H66)</f>
        <v>176.06322000000003</v>
      </c>
      <c r="J66" s="576">
        <v>569985.41030998912</v>
      </c>
      <c r="K66" s="577">
        <f>+J66*'Coef K'!$D$22</f>
        <v>996904.48263217101</v>
      </c>
      <c r="L66" s="254">
        <f t="shared" si="5"/>
        <v>175518213.24465412</v>
      </c>
    </row>
    <row r="67" spans="1:12" s="299" customFormat="1" ht="28.5" x14ac:dyDescent="0.25">
      <c r="A67" s="391"/>
      <c r="B67" s="570"/>
      <c r="C67" s="571" t="s">
        <v>280</v>
      </c>
      <c r="D67" s="571"/>
      <c r="E67" s="572" t="s">
        <v>282</v>
      </c>
      <c r="F67" s="571" t="s">
        <v>243</v>
      </c>
      <c r="G67" s="573">
        <f>+'7.3'!G16</f>
        <v>39.852000000000004</v>
      </c>
      <c r="H67" s="574">
        <v>0.02</v>
      </c>
      <c r="I67" s="575">
        <f t="shared" si="6"/>
        <v>40.649040000000007</v>
      </c>
      <c r="J67" s="576">
        <v>415688.57649041573</v>
      </c>
      <c r="K67" s="577">
        <f>+J67*'Coef K'!$D$22</f>
        <v>727039.32028173713</v>
      </c>
      <c r="L67" s="254">
        <f t="shared" si="5"/>
        <v>29553450.411705147</v>
      </c>
    </row>
    <row r="68" spans="1:12" s="299" customFormat="1" ht="42.75" x14ac:dyDescent="0.25">
      <c r="A68" s="391"/>
      <c r="B68" s="570"/>
      <c r="C68" s="571" t="s">
        <v>281</v>
      </c>
      <c r="D68" s="571"/>
      <c r="E68" s="572" t="s">
        <v>467</v>
      </c>
      <c r="F68" s="571" t="s">
        <v>243</v>
      </c>
      <c r="G68" s="573">
        <f>+'7.4'!G42</f>
        <v>188.59832346337689</v>
      </c>
      <c r="H68" s="574">
        <v>0.02</v>
      </c>
      <c r="I68" s="575">
        <f t="shared" si="6"/>
        <v>192.37028993264443</v>
      </c>
      <c r="J68" s="576">
        <v>427404.12377894792</v>
      </c>
      <c r="K68" s="577">
        <f>+J68*'Coef K'!$D$22</f>
        <v>747529.81248938001</v>
      </c>
      <c r="L68" s="254">
        <f t="shared" si="5"/>
        <v>143802526.76187736</v>
      </c>
    </row>
    <row r="69" spans="1:12" s="299" customFormat="1" ht="29.25" customHeight="1" x14ac:dyDescent="0.25">
      <c r="A69" s="391"/>
      <c r="B69" s="570"/>
      <c r="C69" s="571" t="s">
        <v>283</v>
      </c>
      <c r="D69" s="571"/>
      <c r="E69" s="572" t="s">
        <v>285</v>
      </c>
      <c r="F69" s="571" t="s">
        <v>243</v>
      </c>
      <c r="G69" s="573">
        <f>+'7.5'!G15</f>
        <v>203.57520395261861</v>
      </c>
      <c r="H69" s="574">
        <v>0.05</v>
      </c>
      <c r="I69" s="575">
        <f t="shared" si="6"/>
        <v>213.75396415024954</v>
      </c>
      <c r="J69" s="576">
        <v>931244.86187327758</v>
      </c>
      <c r="K69" s="577">
        <f>+J69*'Coef K'!$D$22</f>
        <v>1628747.2634163627</v>
      </c>
      <c r="L69" s="254">
        <f t="shared" si="5"/>
        <v>348151184.15411824</v>
      </c>
    </row>
    <row r="70" spans="1:12" s="299" customFormat="1" ht="29.25" customHeight="1" x14ac:dyDescent="0.25">
      <c r="A70" s="391"/>
      <c r="B70" s="570"/>
      <c r="C70" s="571" t="s">
        <v>284</v>
      </c>
      <c r="D70" s="571"/>
      <c r="E70" s="572" t="s">
        <v>287</v>
      </c>
      <c r="F70" s="571" t="s">
        <v>243</v>
      </c>
      <c r="G70" s="573">
        <f>+'7.6'!F10</f>
        <v>54.756800000000005</v>
      </c>
      <c r="H70" s="574">
        <v>0.02</v>
      </c>
      <c r="I70" s="575">
        <f t="shared" si="6"/>
        <v>55.851936000000009</v>
      </c>
      <c r="J70" s="576">
        <v>342465.96967337013</v>
      </c>
      <c r="K70" s="577">
        <f>+J70*'Coef K'!$D$22</f>
        <v>598972.98095872439</v>
      </c>
      <c r="L70" s="254">
        <f t="shared" si="5"/>
        <v>33453800.598235898</v>
      </c>
    </row>
    <row r="71" spans="1:12" s="299" customFormat="1" ht="29.25" customHeight="1" x14ac:dyDescent="0.25">
      <c r="A71" s="391"/>
      <c r="B71" s="570"/>
      <c r="C71" s="571" t="s">
        <v>286</v>
      </c>
      <c r="D71" s="571"/>
      <c r="E71" s="572" t="s">
        <v>289</v>
      </c>
      <c r="F71" s="571" t="s">
        <v>250</v>
      </c>
      <c r="G71" s="573">
        <f>+'7.7'!F9</f>
        <v>738</v>
      </c>
      <c r="H71" s="574">
        <v>0.02</v>
      </c>
      <c r="I71" s="575">
        <f t="shared" si="6"/>
        <v>752.76</v>
      </c>
      <c r="J71" s="576">
        <v>15303.28162700907</v>
      </c>
      <c r="K71" s="577">
        <f>+J71*'Coef K'!$D$22</f>
        <v>26765.439565638866</v>
      </c>
      <c r="L71" s="254">
        <f t="shared" si="5"/>
        <v>20147952.287430312</v>
      </c>
    </row>
    <row r="72" spans="1:12" s="299" customFormat="1" ht="29.25" customHeight="1" x14ac:dyDescent="0.25">
      <c r="A72" s="391"/>
      <c r="B72" s="570"/>
      <c r="C72" s="571" t="s">
        <v>288</v>
      </c>
      <c r="D72" s="571"/>
      <c r="E72" s="572" t="s">
        <v>291</v>
      </c>
      <c r="F72" s="571" t="s">
        <v>250</v>
      </c>
      <c r="G72" s="573">
        <f>+'7.8'!H11</f>
        <v>792</v>
      </c>
      <c r="H72" s="574">
        <v>0.02</v>
      </c>
      <c r="I72" s="575">
        <f t="shared" si="6"/>
        <v>807.84</v>
      </c>
      <c r="J72" s="576">
        <v>30284.260061533114</v>
      </c>
      <c r="K72" s="577">
        <f>+J72*'Coef K'!$D$22</f>
        <v>52967.170847621419</v>
      </c>
      <c r="L72" s="254">
        <f t="shared" si="5"/>
        <v>42788999.29754249</v>
      </c>
    </row>
    <row r="73" spans="1:12" s="299" customFormat="1" ht="29.25" customHeight="1" x14ac:dyDescent="0.25">
      <c r="A73" s="391"/>
      <c r="B73" s="570"/>
      <c r="C73" s="571" t="s">
        <v>290</v>
      </c>
      <c r="D73" s="571"/>
      <c r="E73" s="572" t="s">
        <v>293</v>
      </c>
      <c r="F73" s="571" t="s">
        <v>36</v>
      </c>
      <c r="G73" s="573">
        <f>+'7.9'!E46</f>
        <v>61.856056049687581</v>
      </c>
      <c r="H73" s="574">
        <v>0.02</v>
      </c>
      <c r="I73" s="575">
        <f t="shared" si="6"/>
        <v>63.093177170681336</v>
      </c>
      <c r="J73" s="576">
        <v>3448448.1963446154</v>
      </c>
      <c r="K73" s="577">
        <f>+J73*'Coef K'!$D$22</f>
        <v>6031335.8954067323</v>
      </c>
      <c r="L73" s="254">
        <f t="shared" si="5"/>
        <v>380536144.22478694</v>
      </c>
    </row>
    <row r="74" spans="1:12" s="299" customFormat="1" ht="28.5" x14ac:dyDescent="0.25">
      <c r="A74" s="391"/>
      <c r="B74" s="570"/>
      <c r="C74" s="571" t="s">
        <v>292</v>
      </c>
      <c r="D74" s="571"/>
      <c r="E74" s="572" t="s">
        <v>466</v>
      </c>
      <c r="F74" s="571" t="s">
        <v>36</v>
      </c>
      <c r="G74" s="573">
        <f>+'7.10'!E10</f>
        <v>8.975772000000001</v>
      </c>
      <c r="H74" s="574">
        <v>0.02</v>
      </c>
      <c r="I74" s="575">
        <f t="shared" si="6"/>
        <v>9.1552874400000004</v>
      </c>
      <c r="J74" s="576">
        <v>4751143.5828936966</v>
      </c>
      <c r="K74" s="577">
        <f>+J74*'Coef K'!$D$22</f>
        <v>8309750.1264810758</v>
      </c>
      <c r="L74" s="254">
        <f t="shared" si="5"/>
        <v>76078150.962510601</v>
      </c>
    </row>
    <row r="75" spans="1:12" s="299" customFormat="1" ht="29.25" customHeight="1" x14ac:dyDescent="0.25">
      <c r="A75" s="391"/>
      <c r="B75" s="570"/>
      <c r="C75" s="571" t="s">
        <v>294</v>
      </c>
      <c r="D75" s="571"/>
      <c r="E75" s="572" t="s">
        <v>296</v>
      </c>
      <c r="F75" s="571" t="s">
        <v>4</v>
      </c>
      <c r="G75" s="573">
        <f>+'7.11'!E8</f>
        <v>18</v>
      </c>
      <c r="H75" s="574">
        <v>0</v>
      </c>
      <c r="I75" s="575">
        <f t="shared" si="6"/>
        <v>18</v>
      </c>
      <c r="J75" s="576">
        <v>1238090.3258400597</v>
      </c>
      <c r="K75" s="577">
        <f>+J75*'Coef K'!$D$22</f>
        <v>2165419.9798942646</v>
      </c>
      <c r="L75" s="254">
        <f t="shared" si="5"/>
        <v>38977559.638096765</v>
      </c>
    </row>
    <row r="76" spans="1:12" s="299" customFormat="1" ht="42.75" x14ac:dyDescent="0.25">
      <c r="A76" s="391"/>
      <c r="B76" s="570"/>
      <c r="C76" s="571" t="s">
        <v>295</v>
      </c>
      <c r="D76" s="571"/>
      <c r="E76" s="572" t="s">
        <v>298</v>
      </c>
      <c r="F76" s="571" t="s">
        <v>4</v>
      </c>
      <c r="G76" s="573">
        <f>+'7.12'!E9</f>
        <v>36</v>
      </c>
      <c r="H76" s="574">
        <v>0</v>
      </c>
      <c r="I76" s="575">
        <f t="shared" si="6"/>
        <v>36</v>
      </c>
      <c r="J76" s="576">
        <v>94261.468908016279</v>
      </c>
      <c r="K76" s="577">
        <f>+J76*'Coef K'!$D$22</f>
        <v>164863.30912012048</v>
      </c>
      <c r="L76" s="254">
        <f t="shared" si="5"/>
        <v>5935079.1283243373</v>
      </c>
    </row>
    <row r="77" spans="1:12" s="299" customFormat="1" ht="29.25" customHeight="1" x14ac:dyDescent="0.25">
      <c r="A77" s="391"/>
      <c r="B77" s="570"/>
      <c r="C77" s="571" t="s">
        <v>297</v>
      </c>
      <c r="D77" s="571"/>
      <c r="E77" s="572" t="s">
        <v>300</v>
      </c>
      <c r="F77" s="571" t="s">
        <v>5</v>
      </c>
      <c r="G77" s="573">
        <f>+'7.13'!E8</f>
        <v>54.8</v>
      </c>
      <c r="H77" s="574">
        <v>0.02</v>
      </c>
      <c r="I77" s="575">
        <f t="shared" si="6"/>
        <v>55.896000000000001</v>
      </c>
      <c r="J77" s="576">
        <v>69080.310449653305</v>
      </c>
      <c r="K77" s="577">
        <f>+J77*'Coef K'!$D$22</f>
        <v>120821.46297644364</v>
      </c>
      <c r="L77" s="254">
        <f t="shared" si="5"/>
        <v>6753436.4945312934</v>
      </c>
    </row>
    <row r="78" spans="1:12" s="299" customFormat="1" ht="42.75" x14ac:dyDescent="0.25">
      <c r="A78" s="391"/>
      <c r="B78" s="570"/>
      <c r="C78" s="571" t="s">
        <v>299</v>
      </c>
      <c r="D78" s="571"/>
      <c r="E78" s="572" t="s">
        <v>302</v>
      </c>
      <c r="F78" s="571" t="s">
        <v>5</v>
      </c>
      <c r="G78" s="573">
        <f>+'7.14'!F9</f>
        <v>144</v>
      </c>
      <c r="H78" s="574">
        <v>0.02</v>
      </c>
      <c r="I78" s="575">
        <f t="shared" si="6"/>
        <v>146.88</v>
      </c>
      <c r="J78" s="576">
        <v>95093.014294402499</v>
      </c>
      <c r="K78" s="577">
        <f>+J78*'Coef K'!$D$22</f>
        <v>166317.68200090999</v>
      </c>
      <c r="L78" s="254">
        <f t="shared" si="5"/>
        <v>24428741.13229366</v>
      </c>
    </row>
    <row r="79" spans="1:12" s="299" customFormat="1" ht="71.25" x14ac:dyDescent="0.25">
      <c r="A79" s="391"/>
      <c r="B79" s="570"/>
      <c r="C79" s="571" t="s">
        <v>301</v>
      </c>
      <c r="D79" s="571"/>
      <c r="E79" s="572" t="s">
        <v>304</v>
      </c>
      <c r="F79" s="571" t="s">
        <v>192</v>
      </c>
      <c r="G79" s="573">
        <v>1</v>
      </c>
      <c r="H79" s="574">
        <v>0</v>
      </c>
      <c r="I79" s="575">
        <f t="shared" si="6"/>
        <v>1</v>
      </c>
      <c r="J79" s="576">
        <v>6014986.7372063827</v>
      </c>
      <c r="K79" s="577">
        <f>+J79*'Coef K'!$D$22</f>
        <v>10520211.803373965</v>
      </c>
      <c r="L79" s="254">
        <f t="shared" si="5"/>
        <v>10520211.803373965</v>
      </c>
    </row>
    <row r="80" spans="1:12" s="299" customFormat="1" ht="57" x14ac:dyDescent="0.25">
      <c r="A80" s="391"/>
      <c r="B80" s="570"/>
      <c r="C80" s="571" t="s">
        <v>303</v>
      </c>
      <c r="D80" s="571"/>
      <c r="E80" s="572" t="s">
        <v>465</v>
      </c>
      <c r="F80" s="571" t="s">
        <v>5</v>
      </c>
      <c r="G80" s="573">
        <f>+'7.16'!F9</f>
        <v>49.556432478539051</v>
      </c>
      <c r="H80" s="574">
        <v>0.02</v>
      </c>
      <c r="I80" s="575">
        <f t="shared" si="6"/>
        <v>50.547561128109834</v>
      </c>
      <c r="J80" s="576">
        <v>75037.85364216876</v>
      </c>
      <c r="K80" s="577">
        <f>+J80*'Coef K'!$D$22</f>
        <v>131241.20602015316</v>
      </c>
      <c r="L80" s="254">
        <f t="shared" si="5"/>
        <v>6633922.8838305483</v>
      </c>
    </row>
    <row r="81" spans="1:12" s="299" customFormat="1" x14ac:dyDescent="0.25">
      <c r="A81" s="391"/>
      <c r="B81" s="570"/>
      <c r="C81" s="571" t="s">
        <v>305</v>
      </c>
      <c r="D81" s="571"/>
      <c r="E81" s="572" t="s">
        <v>307</v>
      </c>
      <c r="F81" s="571" t="s">
        <v>243</v>
      </c>
      <c r="G81" s="573">
        <f>+'7.17'!F8</f>
        <v>54.756800000000005</v>
      </c>
      <c r="H81" s="574">
        <v>0.05</v>
      </c>
      <c r="I81" s="575">
        <f t="shared" si="6"/>
        <v>57.494640000000011</v>
      </c>
      <c r="J81" s="576">
        <v>34296.22433073257</v>
      </c>
      <c r="K81" s="577">
        <f>+J81*'Coef K'!$D$22</f>
        <v>59984.096354451271</v>
      </c>
      <c r="L81" s="254">
        <f t="shared" si="5"/>
        <v>3448764.0256244889</v>
      </c>
    </row>
    <row r="82" spans="1:12" s="299" customFormat="1" ht="42.75" x14ac:dyDescent="0.25">
      <c r="A82" s="391"/>
      <c r="B82" s="570"/>
      <c r="C82" s="571" t="s">
        <v>306</v>
      </c>
      <c r="D82" s="571"/>
      <c r="E82" s="572" t="s">
        <v>464</v>
      </c>
      <c r="F82" s="571" t="s">
        <v>250</v>
      </c>
      <c r="G82" s="573">
        <f>+'7.18'!E8</f>
        <v>511.02</v>
      </c>
      <c r="H82" s="574">
        <v>0.02</v>
      </c>
      <c r="I82" s="575">
        <f t="shared" si="6"/>
        <v>521.24040000000002</v>
      </c>
      <c r="J82" s="576">
        <v>32365.401754512633</v>
      </c>
      <c r="K82" s="577">
        <f>+J82*'Coef K'!$D$22</f>
        <v>56607.087668642598</v>
      </c>
      <c r="L82" s="254">
        <f t="shared" si="5"/>
        <v>29505901.019238338</v>
      </c>
    </row>
    <row r="83" spans="1:12" s="299" customFormat="1" ht="28.5" x14ac:dyDescent="0.25">
      <c r="A83" s="391"/>
      <c r="B83" s="570"/>
      <c r="C83" s="571" t="s">
        <v>308</v>
      </c>
      <c r="D83" s="571"/>
      <c r="E83" s="572" t="s">
        <v>310</v>
      </c>
      <c r="F83" s="571" t="s">
        <v>250</v>
      </c>
      <c r="G83" s="573">
        <f>+'7.19'!F8</f>
        <v>586.62</v>
      </c>
      <c r="H83" s="574">
        <v>0.02</v>
      </c>
      <c r="I83" s="575">
        <f t="shared" si="6"/>
        <v>598.35239999999999</v>
      </c>
      <c r="J83" s="576">
        <v>82508.471277689197</v>
      </c>
      <c r="K83" s="577">
        <f>+J83*'Coef K'!$D$22</f>
        <v>144307.3162646784</v>
      </c>
      <c r="L83" s="254">
        <f t="shared" si="5"/>
        <v>86346629.024529353</v>
      </c>
    </row>
    <row r="84" spans="1:12" s="299" customFormat="1" ht="29.25" customHeight="1" thickBot="1" x14ac:dyDescent="0.3">
      <c r="A84" s="391"/>
      <c r="B84" s="570"/>
      <c r="C84" s="571" t="s">
        <v>309</v>
      </c>
      <c r="D84" s="571"/>
      <c r="E84" s="572" t="s">
        <v>311</v>
      </c>
      <c r="F84" s="571" t="s">
        <v>250</v>
      </c>
      <c r="G84" s="573">
        <f>+'7.20'!E8</f>
        <v>1210.75</v>
      </c>
      <c r="H84" s="574">
        <v>0.02</v>
      </c>
      <c r="I84" s="575">
        <f t="shared" si="6"/>
        <v>1234.9649999999999</v>
      </c>
      <c r="J84" s="576">
        <v>1819.5810483206176</v>
      </c>
      <c r="K84" s="577">
        <f>+J84*'Coef K'!$D$22</f>
        <v>3182.4472535127602</v>
      </c>
      <c r="L84" s="254">
        <f t="shared" si="5"/>
        <v>3930210.9724343857</v>
      </c>
    </row>
    <row r="85" spans="1:12" s="390" customFormat="1" ht="18" customHeight="1" thickBot="1" x14ac:dyDescent="0.3">
      <c r="A85" s="389"/>
      <c r="B85" s="233">
        <v>8</v>
      </c>
      <c r="C85" s="236"/>
      <c r="D85" s="234"/>
      <c r="E85" s="372" t="s">
        <v>312</v>
      </c>
      <c r="F85" s="237"/>
      <c r="G85" s="237"/>
      <c r="H85" s="237"/>
      <c r="I85" s="235"/>
      <c r="J85" s="235"/>
      <c r="K85" s="371"/>
      <c r="L85" s="232">
        <f>+SUM(L86:L95)</f>
        <v>1711774466.6028051</v>
      </c>
    </row>
    <row r="86" spans="1:12" s="299" customFormat="1" ht="29.25" customHeight="1" x14ac:dyDescent="0.25">
      <c r="A86" s="391"/>
      <c r="B86" s="570"/>
      <c r="C86" s="698" t="s">
        <v>313</v>
      </c>
      <c r="D86" s="698"/>
      <c r="E86" s="457" t="s">
        <v>73</v>
      </c>
      <c r="F86" s="698" t="s">
        <v>243</v>
      </c>
      <c r="G86" s="459">
        <f>+'8.1'!G9</f>
        <v>309.87</v>
      </c>
      <c r="H86" s="702">
        <v>0.02</v>
      </c>
      <c r="I86" s="680">
        <v>316.06740000000002</v>
      </c>
      <c r="J86" s="718">
        <v>466370.34</v>
      </c>
      <c r="K86" s="577">
        <f>+J86*'Coef K'!$D$22</f>
        <v>815681.72466000007</v>
      </c>
      <c r="L86" s="714">
        <f t="shared" ref="L86" si="7">+I86*K86</f>
        <v>257810401.94080213</v>
      </c>
    </row>
    <row r="87" spans="1:12" s="299" customFormat="1" ht="29.25" customHeight="1" x14ac:dyDescent="0.25">
      <c r="A87" s="391"/>
      <c r="B87" s="570"/>
      <c r="C87" s="698" t="s">
        <v>314</v>
      </c>
      <c r="D87" s="698"/>
      <c r="E87" s="703" t="s">
        <v>483</v>
      </c>
      <c r="F87" s="698" t="s">
        <v>243</v>
      </c>
      <c r="G87" s="459">
        <f>+'8.2'!G9</f>
        <v>19.329999999999998</v>
      </c>
      <c r="H87" s="702">
        <v>0.02</v>
      </c>
      <c r="I87" s="680">
        <v>19.7166</v>
      </c>
      <c r="J87" s="718">
        <v>254518.01</v>
      </c>
      <c r="K87" s="577">
        <f>+J87*'Coef K'!$D$22</f>
        <v>445151.99949000002</v>
      </c>
      <c r="L87" s="714">
        <f t="shared" ref="L87:L95" si="8">+I87*K87</f>
        <v>8776883.9131445345</v>
      </c>
    </row>
    <row r="88" spans="1:12" s="299" customFormat="1" ht="29.25" customHeight="1" x14ac:dyDescent="0.25">
      <c r="A88" s="391"/>
      <c r="B88" s="570"/>
      <c r="C88" s="698" t="s">
        <v>315</v>
      </c>
      <c r="D88" s="698"/>
      <c r="E88" s="703" t="s">
        <v>293</v>
      </c>
      <c r="F88" s="698" t="s">
        <v>36</v>
      </c>
      <c r="G88" s="459">
        <f>+'8.3'!G10</f>
        <v>24.7896</v>
      </c>
      <c r="H88" s="702">
        <v>0.02</v>
      </c>
      <c r="I88" s="680">
        <v>25.285392000000002</v>
      </c>
      <c r="J88" s="718">
        <v>3177014.7</v>
      </c>
      <c r="K88" s="577">
        <f>+J88*'Coef K'!$D$22</f>
        <v>5556598.7103000004</v>
      </c>
      <c r="L88" s="714">
        <f t="shared" si="8"/>
        <v>140500776.57662997</v>
      </c>
    </row>
    <row r="89" spans="1:12" s="299" customFormat="1" ht="29.25" customHeight="1" x14ac:dyDescent="0.25">
      <c r="A89" s="391"/>
      <c r="B89" s="570"/>
      <c r="C89" s="698" t="s">
        <v>491</v>
      </c>
      <c r="D89" s="679"/>
      <c r="E89" s="678" t="s">
        <v>484</v>
      </c>
      <c r="F89" s="698" t="s">
        <v>250</v>
      </c>
      <c r="G89" s="459">
        <f>+'8.4'!G10</f>
        <v>71.16</v>
      </c>
      <c r="H89" s="702">
        <v>0.02</v>
      </c>
      <c r="I89" s="680">
        <v>72.583199999999991</v>
      </c>
      <c r="J89" s="718">
        <v>1554750</v>
      </c>
      <c r="K89" s="577">
        <f>+J89*'Coef K'!$D$22</f>
        <v>2719257.75</v>
      </c>
      <c r="L89" s="714">
        <f t="shared" si="8"/>
        <v>197372429.11979997</v>
      </c>
    </row>
    <row r="90" spans="1:12" s="299" customFormat="1" ht="29.25" customHeight="1" x14ac:dyDescent="0.25">
      <c r="A90" s="391"/>
      <c r="B90" s="570"/>
      <c r="C90" s="698" t="s">
        <v>492</v>
      </c>
      <c r="D90" s="698"/>
      <c r="E90" s="703" t="s">
        <v>485</v>
      </c>
      <c r="F90" s="698" t="s">
        <v>4</v>
      </c>
      <c r="G90" s="459">
        <v>4</v>
      </c>
      <c r="H90" s="702">
        <v>0</v>
      </c>
      <c r="I90" s="680">
        <v>4</v>
      </c>
      <c r="J90" s="718">
        <v>23318517</v>
      </c>
      <c r="K90" s="577">
        <f>+J90*'Coef K'!$D$22</f>
        <v>40784086.233000003</v>
      </c>
      <c r="L90" s="714">
        <f t="shared" si="8"/>
        <v>163136344.93200001</v>
      </c>
    </row>
    <row r="91" spans="1:12" s="299" customFormat="1" ht="29.25" customHeight="1" x14ac:dyDescent="0.25">
      <c r="A91" s="391"/>
      <c r="B91" s="570"/>
      <c r="C91" s="698" t="s">
        <v>493</v>
      </c>
      <c r="D91" s="698"/>
      <c r="E91" s="703" t="s">
        <v>486</v>
      </c>
      <c r="F91" s="698" t="s">
        <v>4</v>
      </c>
      <c r="G91" s="459">
        <v>1</v>
      </c>
      <c r="H91" s="702">
        <v>0</v>
      </c>
      <c r="I91" s="680">
        <v>1</v>
      </c>
      <c r="J91" s="718">
        <v>39641478.899999999</v>
      </c>
      <c r="K91" s="577">
        <f>+J91*'Coef K'!$D$22</f>
        <v>69332946.596100003</v>
      </c>
      <c r="L91" s="714">
        <f t="shared" si="8"/>
        <v>69332946.596100003</v>
      </c>
    </row>
    <row r="92" spans="1:12" s="299" customFormat="1" ht="29.25" customHeight="1" x14ac:dyDescent="0.25">
      <c r="A92" s="391"/>
      <c r="B92" s="570"/>
      <c r="C92" s="698" t="s">
        <v>494</v>
      </c>
      <c r="D92" s="698"/>
      <c r="E92" s="703" t="s">
        <v>487</v>
      </c>
      <c r="F92" s="698" t="s">
        <v>4</v>
      </c>
      <c r="G92" s="459">
        <v>1</v>
      </c>
      <c r="H92" s="702">
        <v>0</v>
      </c>
      <c r="I92" s="680">
        <v>1</v>
      </c>
      <c r="J92" s="718">
        <v>163229619</v>
      </c>
      <c r="K92" s="577">
        <f>+J92*'Coef K'!$D$22</f>
        <v>285488603.63100004</v>
      </c>
      <c r="L92" s="714">
        <f t="shared" si="8"/>
        <v>285488603.63100004</v>
      </c>
    </row>
    <row r="93" spans="1:12" s="299" customFormat="1" ht="29.25" customHeight="1" x14ac:dyDescent="0.25">
      <c r="A93" s="391"/>
      <c r="B93" s="570"/>
      <c r="C93" s="698" t="s">
        <v>495</v>
      </c>
      <c r="D93" s="698"/>
      <c r="E93" s="703" t="s">
        <v>488</v>
      </c>
      <c r="F93" s="698" t="s">
        <v>4</v>
      </c>
      <c r="G93" s="459">
        <v>1</v>
      </c>
      <c r="H93" s="702">
        <v>0</v>
      </c>
      <c r="I93" s="680">
        <v>1</v>
      </c>
      <c r="J93" s="718">
        <v>23318517</v>
      </c>
      <c r="K93" s="577">
        <f>+J93*'Coef K'!$D$22</f>
        <v>40784086.233000003</v>
      </c>
      <c r="L93" s="714">
        <f t="shared" si="8"/>
        <v>40784086.233000003</v>
      </c>
    </row>
    <row r="94" spans="1:12" s="299" customFormat="1" ht="29.25" customHeight="1" x14ac:dyDescent="0.25">
      <c r="A94" s="391"/>
      <c r="B94" s="570"/>
      <c r="C94" s="698" t="s">
        <v>496</v>
      </c>
      <c r="D94" s="698"/>
      <c r="E94" s="703" t="s">
        <v>489</v>
      </c>
      <c r="F94" s="698" t="s">
        <v>192</v>
      </c>
      <c r="G94" s="459">
        <v>1</v>
      </c>
      <c r="H94" s="702">
        <v>0</v>
      </c>
      <c r="I94" s="680">
        <v>1</v>
      </c>
      <c r="J94" s="718">
        <v>189028602.62797502</v>
      </c>
      <c r="K94" s="577">
        <f>+J94*'Coef K'!$D$22</f>
        <v>330611025.99632835</v>
      </c>
      <c r="L94" s="714">
        <f t="shared" si="8"/>
        <v>330611025.99632835</v>
      </c>
    </row>
    <row r="95" spans="1:12" s="299" customFormat="1" ht="29.25" customHeight="1" thickBot="1" x14ac:dyDescent="0.3">
      <c r="A95" s="391"/>
      <c r="B95" s="570"/>
      <c r="C95" s="698" t="s">
        <v>497</v>
      </c>
      <c r="D95" s="698"/>
      <c r="E95" s="703" t="s">
        <v>490</v>
      </c>
      <c r="F95" s="698" t="s">
        <v>243</v>
      </c>
      <c r="G95" s="459">
        <f>+'8.10'!F10</f>
        <v>12000</v>
      </c>
      <c r="H95" s="702">
        <v>0.02</v>
      </c>
      <c r="I95" s="680">
        <v>12240</v>
      </c>
      <c r="J95" s="718">
        <v>10181.4</v>
      </c>
      <c r="K95" s="577">
        <f>+J95*'Coef K'!$D$22</f>
        <v>17807.268599999999</v>
      </c>
      <c r="L95" s="714">
        <f t="shared" si="8"/>
        <v>217960967.664</v>
      </c>
    </row>
    <row r="96" spans="1:12" s="181" customFormat="1" ht="18" customHeight="1" thickBot="1" x14ac:dyDescent="0.3">
      <c r="A96" s="297"/>
      <c r="B96" s="709">
        <v>9</v>
      </c>
      <c r="C96" s="712"/>
      <c r="D96" s="710"/>
      <c r="E96" s="716" t="s">
        <v>238</v>
      </c>
      <c r="F96" s="713"/>
      <c r="G96" s="713"/>
      <c r="H96" s="713"/>
      <c r="I96" s="711"/>
      <c r="J96" s="711"/>
      <c r="K96" s="717"/>
      <c r="L96" s="708">
        <v>1578131503.573467</v>
      </c>
    </row>
    <row r="97" spans="1:19" ht="15.75" thickBot="1" x14ac:dyDescent="0.3">
      <c r="A97" s="123"/>
      <c r="B97" s="123"/>
      <c r="C97" s="123"/>
      <c r="D97" s="123"/>
    </row>
    <row r="98" spans="1:19" ht="21" thickBot="1" x14ac:dyDescent="0.3">
      <c r="A98" s="123"/>
      <c r="B98" s="775" t="s">
        <v>326</v>
      </c>
      <c r="C98" s="776"/>
      <c r="D98" s="776"/>
      <c r="E98" s="776"/>
      <c r="F98" s="776"/>
      <c r="G98" s="776"/>
      <c r="H98" s="776"/>
      <c r="I98" s="776"/>
      <c r="J98" s="776"/>
      <c r="K98" s="776"/>
      <c r="L98" s="239">
        <f>L6+L9+L24+L33+L50+L54+L64+L85+L96</f>
        <v>33140761575.042805</v>
      </c>
      <c r="O98" s="238"/>
      <c r="P98" s="238"/>
      <c r="Q98" s="238"/>
      <c r="R98" s="238"/>
      <c r="S98" s="238"/>
    </row>
    <row r="99" spans="1:19" ht="15.75" thickBot="1" x14ac:dyDescent="0.3">
      <c r="A99" s="123"/>
      <c r="B99" s="123"/>
      <c r="C99" s="123"/>
      <c r="D99" s="123"/>
    </row>
    <row r="100" spans="1:19" ht="21" customHeight="1" thickBot="1" x14ac:dyDescent="0.3">
      <c r="A100" s="123"/>
      <c r="B100" s="775" t="s">
        <v>257</v>
      </c>
      <c r="C100" s="776"/>
      <c r="D100" s="776"/>
      <c r="E100" s="776"/>
      <c r="F100" s="776"/>
      <c r="G100" s="776"/>
      <c r="H100" s="776"/>
      <c r="I100" s="776"/>
      <c r="J100" s="776"/>
      <c r="K100" s="776"/>
      <c r="L100" s="239">
        <f>+L98/11.168</f>
        <v>2967475069.3985319</v>
      </c>
    </row>
    <row r="101" spans="1:19" x14ac:dyDescent="0.25">
      <c r="A101" s="123"/>
      <c r="B101" s="123"/>
      <c r="C101" s="123"/>
      <c r="D101" s="123"/>
    </row>
    <row r="102" spans="1:19" x14ac:dyDescent="0.25">
      <c r="A102" s="123"/>
      <c r="B102" s="123"/>
      <c r="C102" s="123"/>
      <c r="D102" s="123"/>
    </row>
    <row r="103" spans="1:19" x14ac:dyDescent="0.25">
      <c r="A103" s="123"/>
      <c r="B103" s="123"/>
      <c r="C103" s="123"/>
      <c r="D103" s="123"/>
    </row>
    <row r="104" spans="1:19" x14ac:dyDescent="0.25">
      <c r="A104" s="123"/>
      <c r="B104" s="123"/>
      <c r="C104" s="123"/>
      <c r="D104" s="123"/>
    </row>
    <row r="105" spans="1:19" x14ac:dyDescent="0.25">
      <c r="A105" s="123"/>
      <c r="B105" s="123"/>
      <c r="C105" s="123"/>
      <c r="D105" s="123"/>
    </row>
    <row r="106" spans="1:19" x14ac:dyDescent="0.25">
      <c r="A106" s="123"/>
      <c r="B106" s="123"/>
      <c r="C106" s="123"/>
      <c r="D106" s="123"/>
    </row>
    <row r="107" spans="1:19" x14ac:dyDescent="0.25">
      <c r="A107" s="123"/>
      <c r="B107" s="123"/>
      <c r="C107" s="123"/>
      <c r="D107" s="123"/>
    </row>
    <row r="108" spans="1:19" x14ac:dyDescent="0.25">
      <c r="A108" s="123"/>
      <c r="B108" s="123"/>
      <c r="C108" s="123"/>
      <c r="D108" s="123"/>
    </row>
    <row r="109" spans="1:19" x14ac:dyDescent="0.25">
      <c r="A109" s="123"/>
      <c r="B109" s="123"/>
      <c r="C109" s="123"/>
      <c r="D109" s="123"/>
    </row>
    <row r="110" spans="1:19" x14ac:dyDescent="0.25">
      <c r="A110" s="123"/>
      <c r="B110" s="123"/>
      <c r="C110" s="123"/>
      <c r="D110" s="123"/>
    </row>
    <row r="111" spans="1:19" x14ac:dyDescent="0.25">
      <c r="A111" s="123"/>
      <c r="B111" s="123"/>
      <c r="C111" s="123"/>
      <c r="D111" s="123"/>
    </row>
    <row r="112" spans="1:19" x14ac:dyDescent="0.25">
      <c r="A112" s="123"/>
      <c r="B112" s="123"/>
      <c r="C112" s="123"/>
      <c r="D112" s="123"/>
    </row>
    <row r="113" spans="1:4" x14ac:dyDescent="0.25">
      <c r="A113" s="123"/>
      <c r="B113" s="123"/>
      <c r="C113" s="123"/>
      <c r="D113" s="123"/>
    </row>
    <row r="114" spans="1:4" x14ac:dyDescent="0.25">
      <c r="A114" s="123"/>
      <c r="B114" s="123"/>
      <c r="C114" s="123"/>
      <c r="D114" s="123"/>
    </row>
    <row r="115" spans="1:4" x14ac:dyDescent="0.25">
      <c r="A115" s="123"/>
      <c r="B115" s="123"/>
      <c r="C115" s="123"/>
      <c r="D115" s="123"/>
    </row>
    <row r="116" spans="1:4" x14ac:dyDescent="0.25">
      <c r="A116" s="123"/>
      <c r="B116" s="123"/>
      <c r="C116" s="123"/>
      <c r="D116" s="123"/>
    </row>
    <row r="117" spans="1:4" x14ac:dyDescent="0.25">
      <c r="A117" s="123"/>
      <c r="B117" s="123"/>
      <c r="C117" s="123"/>
      <c r="D117" s="123"/>
    </row>
    <row r="118" spans="1:4" x14ac:dyDescent="0.25">
      <c r="A118" s="123"/>
      <c r="B118" s="123"/>
      <c r="C118" s="123"/>
      <c r="D118" s="123"/>
    </row>
    <row r="119" spans="1:4" x14ac:dyDescent="0.25">
      <c r="A119" s="123"/>
      <c r="B119" s="123"/>
      <c r="C119" s="123"/>
      <c r="D119" s="123"/>
    </row>
    <row r="120" spans="1:4" x14ac:dyDescent="0.25">
      <c r="A120" s="123"/>
      <c r="B120" s="123"/>
      <c r="C120" s="123"/>
      <c r="D120" s="123"/>
    </row>
    <row r="121" spans="1:4" x14ac:dyDescent="0.25">
      <c r="A121" s="123"/>
      <c r="B121" s="123"/>
      <c r="C121" s="123"/>
      <c r="D121" s="123"/>
    </row>
    <row r="122" spans="1:4" x14ac:dyDescent="0.25">
      <c r="A122" s="123"/>
      <c r="B122" s="123"/>
      <c r="C122" s="123"/>
      <c r="D122" s="123"/>
    </row>
    <row r="123" spans="1:4" x14ac:dyDescent="0.25">
      <c r="A123" s="123"/>
      <c r="B123" s="123"/>
      <c r="C123" s="123"/>
      <c r="D123" s="123"/>
    </row>
    <row r="124" spans="1:4" x14ac:dyDescent="0.25">
      <c r="A124" s="123"/>
      <c r="B124" s="123"/>
      <c r="C124" s="123"/>
      <c r="D124" s="123"/>
    </row>
    <row r="125" spans="1:4" x14ac:dyDescent="0.25">
      <c r="A125" s="123"/>
      <c r="B125" s="123"/>
      <c r="C125" s="123"/>
      <c r="D125" s="123"/>
    </row>
    <row r="126" spans="1:4" x14ac:dyDescent="0.25">
      <c r="A126" s="123"/>
      <c r="B126" s="123"/>
      <c r="C126" s="123"/>
      <c r="D126" s="123"/>
    </row>
    <row r="127" spans="1:4" x14ac:dyDescent="0.25">
      <c r="A127" s="123"/>
      <c r="B127" s="123"/>
      <c r="C127" s="123"/>
      <c r="D127" s="123"/>
    </row>
    <row r="128" spans="1:4" x14ac:dyDescent="0.25">
      <c r="A128" s="123"/>
      <c r="B128" s="123"/>
      <c r="C128" s="123"/>
      <c r="D128" s="123"/>
    </row>
    <row r="129" spans="1:4" x14ac:dyDescent="0.25">
      <c r="A129" s="123"/>
      <c r="B129" s="123"/>
      <c r="C129" s="123"/>
      <c r="D129" s="123"/>
    </row>
    <row r="130" spans="1:4" x14ac:dyDescent="0.25">
      <c r="A130" s="123"/>
      <c r="B130" s="123"/>
      <c r="C130" s="123"/>
      <c r="D130" s="123"/>
    </row>
    <row r="131" spans="1:4" x14ac:dyDescent="0.25">
      <c r="A131" s="123"/>
      <c r="B131" s="123"/>
      <c r="C131" s="123"/>
      <c r="D131" s="123"/>
    </row>
    <row r="132" spans="1:4" x14ac:dyDescent="0.25">
      <c r="A132" s="123"/>
      <c r="B132" s="123"/>
      <c r="C132" s="123"/>
      <c r="D132" s="123"/>
    </row>
    <row r="133" spans="1:4" x14ac:dyDescent="0.25">
      <c r="A133" s="123"/>
      <c r="B133" s="123"/>
      <c r="C133" s="123"/>
      <c r="D133" s="123"/>
    </row>
    <row r="134" spans="1:4" x14ac:dyDescent="0.25">
      <c r="A134" s="123"/>
      <c r="B134" s="123"/>
      <c r="C134" s="123"/>
      <c r="D134" s="123"/>
    </row>
    <row r="135" spans="1:4" x14ac:dyDescent="0.25">
      <c r="A135" s="123"/>
      <c r="B135" s="123"/>
      <c r="C135" s="123"/>
      <c r="D135" s="123"/>
    </row>
    <row r="136" spans="1:4" x14ac:dyDescent="0.25">
      <c r="A136" s="123"/>
      <c r="B136" s="123"/>
      <c r="C136" s="123"/>
      <c r="D136" s="123"/>
    </row>
    <row r="137" spans="1:4" x14ac:dyDescent="0.25">
      <c r="A137" s="123"/>
      <c r="B137" s="123"/>
      <c r="C137" s="123"/>
      <c r="D137" s="123"/>
    </row>
    <row r="138" spans="1:4" x14ac:dyDescent="0.25">
      <c r="A138" s="123"/>
      <c r="B138" s="123"/>
      <c r="C138" s="123"/>
      <c r="D138" s="123"/>
    </row>
    <row r="139" spans="1:4" x14ac:dyDescent="0.25">
      <c r="A139" s="123"/>
      <c r="B139" s="123"/>
      <c r="C139" s="123"/>
      <c r="D139" s="123"/>
    </row>
    <row r="140" spans="1:4" x14ac:dyDescent="0.25">
      <c r="A140" s="123"/>
      <c r="B140" s="123"/>
      <c r="C140" s="123"/>
      <c r="D140" s="123"/>
    </row>
    <row r="141" spans="1:4" x14ac:dyDescent="0.25">
      <c r="A141" s="123"/>
      <c r="B141" s="123"/>
      <c r="C141" s="123"/>
      <c r="D141" s="123"/>
    </row>
    <row r="142" spans="1:4" x14ac:dyDescent="0.25">
      <c r="A142" s="123"/>
      <c r="B142" s="123"/>
      <c r="C142" s="123"/>
      <c r="D142" s="123"/>
    </row>
    <row r="143" spans="1:4" x14ac:dyDescent="0.25">
      <c r="A143" s="123"/>
      <c r="B143" s="123"/>
      <c r="C143" s="123"/>
      <c r="D143" s="123"/>
    </row>
    <row r="144" spans="1:4" x14ac:dyDescent="0.25">
      <c r="A144" s="123"/>
      <c r="B144" s="123"/>
      <c r="C144" s="123"/>
      <c r="D144" s="123"/>
    </row>
    <row r="145" spans="1:4" x14ac:dyDescent="0.25">
      <c r="A145" s="123"/>
      <c r="B145" s="123"/>
      <c r="C145" s="123"/>
      <c r="D145" s="123"/>
    </row>
    <row r="146" spans="1:4" x14ac:dyDescent="0.25">
      <c r="A146" s="123"/>
      <c r="B146" s="123"/>
      <c r="C146" s="123"/>
      <c r="D146" s="123"/>
    </row>
    <row r="147" spans="1:4" x14ac:dyDescent="0.25">
      <c r="A147" s="123"/>
      <c r="B147" s="123"/>
      <c r="C147" s="123"/>
      <c r="D147" s="123"/>
    </row>
    <row r="148" spans="1:4" x14ac:dyDescent="0.25">
      <c r="A148" s="123"/>
      <c r="B148" s="123"/>
      <c r="C148" s="123"/>
      <c r="D148" s="123"/>
    </row>
    <row r="149" spans="1:4" x14ac:dyDescent="0.25">
      <c r="A149" s="123"/>
      <c r="B149" s="123"/>
      <c r="C149" s="123"/>
      <c r="D149" s="123"/>
    </row>
    <row r="150" spans="1:4" x14ac:dyDescent="0.25">
      <c r="A150" s="123"/>
      <c r="B150" s="123"/>
      <c r="C150" s="123"/>
      <c r="D150" s="123"/>
    </row>
    <row r="151" spans="1:4" x14ac:dyDescent="0.25">
      <c r="A151" s="123"/>
      <c r="B151" s="123"/>
      <c r="C151" s="123"/>
      <c r="D151" s="123"/>
    </row>
    <row r="152" spans="1:4" x14ac:dyDescent="0.25">
      <c r="A152" s="123"/>
      <c r="B152" s="123"/>
      <c r="C152" s="123"/>
      <c r="D152" s="123"/>
    </row>
    <row r="153" spans="1:4" x14ac:dyDescent="0.25">
      <c r="A153" s="123"/>
      <c r="B153" s="123"/>
      <c r="C153" s="123"/>
      <c r="D153" s="123"/>
    </row>
    <row r="154" spans="1:4" x14ac:dyDescent="0.25">
      <c r="A154" s="123"/>
      <c r="B154" s="123"/>
      <c r="C154" s="123"/>
      <c r="D154" s="123"/>
    </row>
    <row r="155" spans="1:4" x14ac:dyDescent="0.25">
      <c r="A155" s="123"/>
      <c r="B155" s="123"/>
      <c r="C155" s="123"/>
      <c r="D155" s="123"/>
    </row>
    <row r="156" spans="1:4" x14ac:dyDescent="0.25">
      <c r="A156" s="123"/>
      <c r="B156" s="123"/>
      <c r="C156" s="123"/>
      <c r="D156" s="123"/>
    </row>
    <row r="157" spans="1:4" x14ac:dyDescent="0.25">
      <c r="A157" s="123"/>
      <c r="B157" s="123"/>
      <c r="C157" s="123"/>
      <c r="D157" s="123"/>
    </row>
    <row r="158" spans="1:4" x14ac:dyDescent="0.25">
      <c r="A158" s="123"/>
      <c r="B158" s="123"/>
      <c r="C158" s="123"/>
      <c r="D158" s="123"/>
    </row>
    <row r="159" spans="1:4" x14ac:dyDescent="0.25">
      <c r="A159" s="123"/>
      <c r="B159" s="123"/>
      <c r="C159" s="123"/>
      <c r="D159" s="123"/>
    </row>
    <row r="160" spans="1:4" x14ac:dyDescent="0.25">
      <c r="A160" s="123"/>
      <c r="B160" s="123"/>
      <c r="C160" s="123"/>
      <c r="D160" s="123"/>
    </row>
    <row r="161" spans="1:4" x14ac:dyDescent="0.25">
      <c r="A161" s="123"/>
      <c r="B161" s="123"/>
      <c r="C161" s="123"/>
      <c r="D161" s="123"/>
    </row>
    <row r="162" spans="1:4" x14ac:dyDescent="0.25">
      <c r="A162" s="123"/>
      <c r="B162" s="123"/>
      <c r="C162" s="123"/>
      <c r="D162" s="123"/>
    </row>
    <row r="163" spans="1:4" x14ac:dyDescent="0.25">
      <c r="A163" s="123"/>
      <c r="B163" s="123"/>
      <c r="C163" s="123"/>
      <c r="D163" s="123"/>
    </row>
    <row r="164" spans="1:4" x14ac:dyDescent="0.25">
      <c r="A164" s="123"/>
      <c r="B164" s="123"/>
      <c r="C164" s="123"/>
      <c r="D164" s="123"/>
    </row>
    <row r="165" spans="1:4" x14ac:dyDescent="0.25">
      <c r="A165" s="123"/>
      <c r="B165" s="123"/>
      <c r="C165" s="123"/>
      <c r="D165" s="123"/>
    </row>
    <row r="166" spans="1:4" x14ac:dyDescent="0.25">
      <c r="A166" s="123"/>
      <c r="B166" s="123"/>
      <c r="C166" s="123"/>
      <c r="D166" s="123"/>
    </row>
    <row r="167" spans="1:4" x14ac:dyDescent="0.25">
      <c r="A167" s="123"/>
      <c r="B167" s="123"/>
      <c r="C167" s="123"/>
      <c r="D167" s="123"/>
    </row>
    <row r="168" spans="1:4" x14ac:dyDescent="0.25">
      <c r="A168" s="123"/>
      <c r="B168" s="123"/>
      <c r="C168" s="123"/>
      <c r="D168" s="123"/>
    </row>
    <row r="169" spans="1:4" x14ac:dyDescent="0.25">
      <c r="A169" s="123"/>
      <c r="B169" s="123"/>
      <c r="C169" s="123"/>
      <c r="D169" s="123"/>
    </row>
    <row r="170" spans="1:4" x14ac:dyDescent="0.25">
      <c r="A170" s="123"/>
      <c r="B170" s="123"/>
      <c r="C170" s="123"/>
      <c r="D170" s="123"/>
    </row>
    <row r="171" spans="1:4" x14ac:dyDescent="0.25">
      <c r="A171" s="123"/>
      <c r="B171" s="123"/>
      <c r="C171" s="123"/>
      <c r="D171" s="123"/>
    </row>
    <row r="172" spans="1:4" x14ac:dyDescent="0.25">
      <c r="A172" s="123"/>
      <c r="B172" s="123"/>
      <c r="C172" s="123"/>
      <c r="D172" s="123"/>
    </row>
    <row r="173" spans="1:4" x14ac:dyDescent="0.25">
      <c r="A173" s="123"/>
      <c r="B173" s="123"/>
      <c r="C173" s="123"/>
      <c r="D173" s="123"/>
    </row>
    <row r="174" spans="1:4" x14ac:dyDescent="0.25">
      <c r="A174" s="123"/>
      <c r="B174" s="123"/>
      <c r="C174" s="123"/>
      <c r="D174" s="123"/>
    </row>
    <row r="175" spans="1:4" x14ac:dyDescent="0.25">
      <c r="A175" s="123"/>
      <c r="B175" s="123"/>
      <c r="C175" s="123"/>
      <c r="D175" s="123"/>
    </row>
    <row r="176" spans="1:4" x14ac:dyDescent="0.25">
      <c r="A176" s="123"/>
      <c r="B176" s="123"/>
      <c r="C176" s="123"/>
      <c r="D176" s="123"/>
    </row>
    <row r="177" spans="1:4" x14ac:dyDescent="0.25">
      <c r="A177" s="123"/>
      <c r="B177" s="123"/>
      <c r="C177" s="123"/>
      <c r="D177" s="123"/>
    </row>
    <row r="178" spans="1:4" x14ac:dyDescent="0.25">
      <c r="A178" s="123"/>
      <c r="B178" s="123"/>
      <c r="C178" s="123"/>
      <c r="D178" s="123"/>
    </row>
    <row r="179" spans="1:4" x14ac:dyDescent="0.25">
      <c r="A179" s="123"/>
      <c r="B179" s="123"/>
      <c r="C179" s="123"/>
      <c r="D179" s="123"/>
    </row>
    <row r="180" spans="1:4" x14ac:dyDescent="0.25">
      <c r="A180" s="123"/>
      <c r="B180" s="123"/>
      <c r="C180" s="123"/>
      <c r="D180" s="123"/>
    </row>
    <row r="181" spans="1:4" x14ac:dyDescent="0.25">
      <c r="A181" s="123"/>
      <c r="B181" s="123"/>
      <c r="C181" s="123"/>
      <c r="D181" s="123"/>
    </row>
    <row r="182" spans="1:4" x14ac:dyDescent="0.25">
      <c r="A182" s="123"/>
      <c r="B182" s="123"/>
      <c r="C182" s="123"/>
      <c r="D182" s="123"/>
    </row>
    <row r="183" spans="1:4" x14ac:dyDescent="0.25">
      <c r="A183" s="123"/>
      <c r="B183" s="123"/>
      <c r="C183" s="123"/>
      <c r="D183" s="123"/>
    </row>
    <row r="184" spans="1:4" x14ac:dyDescent="0.25">
      <c r="A184" s="123"/>
      <c r="B184" s="123"/>
      <c r="C184" s="123"/>
      <c r="D184" s="123"/>
    </row>
    <row r="185" spans="1:4" x14ac:dyDescent="0.25">
      <c r="A185" s="123"/>
      <c r="B185" s="123"/>
      <c r="C185" s="123"/>
      <c r="D185" s="123"/>
    </row>
    <row r="186" spans="1:4" x14ac:dyDescent="0.25">
      <c r="A186" s="123"/>
      <c r="B186" s="123"/>
      <c r="C186" s="123"/>
      <c r="D186" s="123"/>
    </row>
    <row r="187" spans="1:4" x14ac:dyDescent="0.25">
      <c r="A187" s="123"/>
      <c r="B187" s="123"/>
      <c r="C187" s="123"/>
      <c r="D187" s="123"/>
    </row>
    <row r="188" spans="1:4" x14ac:dyDescent="0.25">
      <c r="A188" s="123"/>
      <c r="B188" s="123"/>
      <c r="C188" s="123"/>
      <c r="D188" s="123"/>
    </row>
    <row r="189" spans="1:4" x14ac:dyDescent="0.25">
      <c r="A189" s="123"/>
      <c r="B189" s="123"/>
      <c r="C189" s="123"/>
      <c r="D189" s="123"/>
    </row>
    <row r="190" spans="1:4" x14ac:dyDescent="0.25">
      <c r="A190" s="123"/>
      <c r="B190" s="123"/>
      <c r="C190" s="123"/>
      <c r="D190" s="123"/>
    </row>
    <row r="191" spans="1:4" x14ac:dyDescent="0.25">
      <c r="A191" s="123"/>
      <c r="B191" s="123"/>
      <c r="C191" s="123"/>
      <c r="D191" s="123"/>
    </row>
    <row r="192" spans="1:4" x14ac:dyDescent="0.25">
      <c r="A192" s="123"/>
      <c r="B192" s="123"/>
      <c r="C192" s="123"/>
      <c r="D192" s="123"/>
    </row>
    <row r="193" spans="1:4" x14ac:dyDescent="0.25">
      <c r="A193" s="123"/>
      <c r="B193" s="123"/>
      <c r="C193" s="123"/>
      <c r="D193" s="123"/>
    </row>
    <row r="194" spans="1:4" x14ac:dyDescent="0.25">
      <c r="A194" s="123"/>
      <c r="B194" s="123"/>
      <c r="C194" s="123"/>
      <c r="D194" s="123"/>
    </row>
    <row r="195" spans="1:4" x14ac:dyDescent="0.25">
      <c r="A195" s="123"/>
      <c r="B195" s="123"/>
      <c r="C195" s="123"/>
      <c r="D195" s="123"/>
    </row>
    <row r="196" spans="1:4" x14ac:dyDescent="0.25">
      <c r="A196" s="123"/>
      <c r="B196" s="123"/>
      <c r="C196" s="123"/>
      <c r="D196" s="123"/>
    </row>
    <row r="197" spans="1:4" x14ac:dyDescent="0.25">
      <c r="A197" s="123"/>
      <c r="B197" s="123"/>
      <c r="C197" s="123"/>
      <c r="D197" s="123"/>
    </row>
    <row r="198" spans="1:4" x14ac:dyDescent="0.25">
      <c r="A198" s="123"/>
      <c r="B198" s="123"/>
      <c r="C198" s="123"/>
      <c r="D198" s="123"/>
    </row>
    <row r="199" spans="1:4" x14ac:dyDescent="0.25">
      <c r="A199" s="123"/>
      <c r="B199" s="123"/>
      <c r="C199" s="123"/>
      <c r="D199" s="123"/>
    </row>
    <row r="200" spans="1:4" x14ac:dyDescent="0.25">
      <c r="A200" s="123"/>
      <c r="B200" s="123"/>
      <c r="C200" s="123"/>
      <c r="D200" s="123"/>
    </row>
    <row r="201" spans="1:4" x14ac:dyDescent="0.25">
      <c r="A201" s="123"/>
      <c r="B201" s="123"/>
      <c r="C201" s="123"/>
      <c r="D201" s="123"/>
    </row>
    <row r="202" spans="1:4" x14ac:dyDescent="0.25">
      <c r="A202" s="123"/>
      <c r="B202" s="123"/>
      <c r="C202" s="123"/>
      <c r="D202" s="123"/>
    </row>
    <row r="203" spans="1:4" x14ac:dyDescent="0.25">
      <c r="A203" s="123"/>
      <c r="B203" s="123"/>
      <c r="C203" s="123"/>
      <c r="D203" s="123"/>
    </row>
    <row r="204" spans="1:4" x14ac:dyDescent="0.25">
      <c r="A204" s="123"/>
      <c r="B204" s="123"/>
      <c r="C204" s="123"/>
      <c r="D204" s="123"/>
    </row>
    <row r="205" spans="1:4" x14ac:dyDescent="0.25">
      <c r="A205" s="123"/>
      <c r="B205" s="123"/>
      <c r="C205" s="123"/>
      <c r="D205" s="123"/>
    </row>
    <row r="206" spans="1:4" x14ac:dyDescent="0.25">
      <c r="A206" s="123"/>
      <c r="B206" s="123"/>
      <c r="C206" s="123"/>
      <c r="D206" s="123"/>
    </row>
    <row r="207" spans="1:4" x14ac:dyDescent="0.25">
      <c r="A207" s="123"/>
      <c r="B207" s="123"/>
      <c r="C207" s="123"/>
      <c r="D207" s="123"/>
    </row>
    <row r="208" spans="1:4" x14ac:dyDescent="0.25">
      <c r="A208" s="123"/>
      <c r="B208" s="123"/>
      <c r="C208" s="123"/>
      <c r="D208" s="123"/>
    </row>
    <row r="209" spans="1:4" x14ac:dyDescent="0.25">
      <c r="A209" s="123"/>
      <c r="B209" s="123"/>
      <c r="C209" s="123"/>
      <c r="D209" s="123"/>
    </row>
    <row r="210" spans="1:4" x14ac:dyDescent="0.25">
      <c r="A210" s="123"/>
      <c r="B210" s="123"/>
      <c r="C210" s="123"/>
      <c r="D210" s="123"/>
    </row>
    <row r="211" spans="1:4" x14ac:dyDescent="0.25">
      <c r="A211" s="123"/>
      <c r="B211" s="123"/>
      <c r="C211" s="123"/>
      <c r="D211" s="123"/>
    </row>
    <row r="212" spans="1:4" x14ac:dyDescent="0.25">
      <c r="A212" s="123"/>
      <c r="B212" s="123"/>
      <c r="C212" s="123"/>
      <c r="D212" s="123"/>
    </row>
    <row r="213" spans="1:4" x14ac:dyDescent="0.25">
      <c r="A213" s="123"/>
      <c r="B213" s="123"/>
      <c r="C213" s="123"/>
      <c r="D213" s="123"/>
    </row>
    <row r="214" spans="1:4" x14ac:dyDescent="0.25">
      <c r="A214" s="123"/>
      <c r="B214" s="123"/>
      <c r="C214" s="123"/>
      <c r="D214" s="123"/>
    </row>
    <row r="215" spans="1:4" x14ac:dyDescent="0.25">
      <c r="A215" s="123"/>
      <c r="B215" s="123"/>
      <c r="C215" s="123"/>
      <c r="D215" s="123"/>
    </row>
    <row r="216" spans="1:4" x14ac:dyDescent="0.25">
      <c r="A216" s="123"/>
      <c r="B216" s="123"/>
      <c r="C216" s="123"/>
      <c r="D216" s="123"/>
    </row>
    <row r="217" spans="1:4" x14ac:dyDescent="0.25">
      <c r="A217" s="123"/>
      <c r="B217" s="123"/>
      <c r="C217" s="123"/>
      <c r="D217" s="123"/>
    </row>
    <row r="218" spans="1:4" x14ac:dyDescent="0.25">
      <c r="A218" s="123"/>
      <c r="B218" s="123"/>
      <c r="C218" s="123"/>
      <c r="D218" s="123"/>
    </row>
    <row r="219" spans="1:4" x14ac:dyDescent="0.25">
      <c r="A219" s="123"/>
      <c r="B219" s="123"/>
      <c r="C219" s="123"/>
      <c r="D219" s="123"/>
    </row>
    <row r="220" spans="1:4" x14ac:dyDescent="0.25">
      <c r="A220" s="123"/>
      <c r="B220" s="123"/>
      <c r="C220" s="123"/>
      <c r="D220" s="123"/>
    </row>
    <row r="221" spans="1:4" x14ac:dyDescent="0.25">
      <c r="A221" s="123"/>
      <c r="B221" s="123"/>
      <c r="C221" s="123"/>
      <c r="D221" s="123"/>
    </row>
    <row r="222" spans="1:4" x14ac:dyDescent="0.25">
      <c r="A222" s="123"/>
      <c r="B222" s="123"/>
      <c r="C222" s="123"/>
      <c r="D222" s="123"/>
    </row>
    <row r="223" spans="1:4" x14ac:dyDescent="0.25">
      <c r="A223" s="123"/>
      <c r="B223" s="123"/>
      <c r="C223" s="123"/>
      <c r="D223" s="123"/>
    </row>
    <row r="224" spans="1:4" x14ac:dyDescent="0.25">
      <c r="A224" s="123"/>
      <c r="B224" s="123"/>
      <c r="C224" s="123"/>
      <c r="D224" s="123"/>
    </row>
    <row r="225" spans="1:4" x14ac:dyDescent="0.25">
      <c r="A225" s="123"/>
      <c r="B225" s="123"/>
      <c r="C225" s="123"/>
      <c r="D225" s="123"/>
    </row>
    <row r="226" spans="1:4" x14ac:dyDescent="0.25">
      <c r="A226" s="123"/>
      <c r="B226" s="123"/>
      <c r="C226" s="123"/>
      <c r="D226" s="123"/>
    </row>
    <row r="227" spans="1:4" x14ac:dyDescent="0.25">
      <c r="A227" s="123"/>
      <c r="B227" s="123"/>
      <c r="C227" s="123"/>
      <c r="D227" s="123"/>
    </row>
    <row r="228" spans="1:4" x14ac:dyDescent="0.25">
      <c r="A228" s="123"/>
      <c r="B228" s="123"/>
      <c r="C228" s="123"/>
      <c r="D228" s="123"/>
    </row>
    <row r="229" spans="1:4" x14ac:dyDescent="0.25">
      <c r="A229" s="123"/>
      <c r="B229" s="123"/>
      <c r="C229" s="123"/>
      <c r="D229" s="123"/>
    </row>
    <row r="230" spans="1:4" x14ac:dyDescent="0.25">
      <c r="A230" s="123"/>
      <c r="B230" s="123"/>
      <c r="C230" s="123"/>
      <c r="D230" s="123"/>
    </row>
    <row r="231" spans="1:4" x14ac:dyDescent="0.25">
      <c r="A231" s="123"/>
      <c r="B231" s="123"/>
      <c r="C231" s="123"/>
      <c r="D231" s="123"/>
    </row>
    <row r="232" spans="1:4" x14ac:dyDescent="0.25">
      <c r="A232" s="123"/>
      <c r="B232" s="123"/>
      <c r="C232" s="123"/>
      <c r="D232" s="123"/>
    </row>
    <row r="233" spans="1:4" x14ac:dyDescent="0.25">
      <c r="A233" s="123"/>
      <c r="B233" s="123"/>
      <c r="C233" s="123"/>
      <c r="D233" s="123"/>
    </row>
    <row r="234" spans="1:4" x14ac:dyDescent="0.25">
      <c r="A234" s="123"/>
      <c r="B234" s="123"/>
      <c r="C234" s="123"/>
      <c r="D234" s="123"/>
    </row>
    <row r="235" spans="1:4" x14ac:dyDescent="0.25">
      <c r="A235" s="123"/>
      <c r="B235" s="123"/>
      <c r="C235" s="123"/>
      <c r="D235" s="123"/>
    </row>
    <row r="236" spans="1:4" x14ac:dyDescent="0.25">
      <c r="A236" s="123"/>
      <c r="B236" s="123"/>
      <c r="C236" s="123"/>
      <c r="D236" s="123"/>
    </row>
    <row r="237" spans="1:4" x14ac:dyDescent="0.25">
      <c r="A237" s="123"/>
      <c r="B237" s="123"/>
      <c r="C237" s="123"/>
      <c r="D237" s="123"/>
    </row>
    <row r="238" spans="1:4" x14ac:dyDescent="0.25">
      <c r="A238" s="123"/>
      <c r="B238" s="123"/>
      <c r="C238" s="123"/>
      <c r="D238" s="123"/>
    </row>
    <row r="239" spans="1:4" x14ac:dyDescent="0.25">
      <c r="A239" s="123"/>
      <c r="B239" s="123"/>
      <c r="C239" s="123"/>
      <c r="D239" s="123"/>
    </row>
    <row r="240" spans="1:4" x14ac:dyDescent="0.25">
      <c r="A240" s="123"/>
      <c r="B240" s="123"/>
      <c r="C240" s="123"/>
      <c r="D240" s="123"/>
    </row>
    <row r="241" spans="1:4" x14ac:dyDescent="0.25">
      <c r="A241" s="123"/>
      <c r="B241" s="123"/>
      <c r="C241" s="123"/>
      <c r="D241" s="123"/>
    </row>
    <row r="242" spans="1:4" x14ac:dyDescent="0.25">
      <c r="A242" s="123"/>
      <c r="B242" s="123"/>
      <c r="C242" s="123"/>
      <c r="D242" s="123"/>
    </row>
    <row r="243" spans="1:4" x14ac:dyDescent="0.25">
      <c r="A243" s="123"/>
      <c r="B243" s="123"/>
      <c r="C243" s="123"/>
      <c r="D243" s="123"/>
    </row>
    <row r="244" spans="1:4" x14ac:dyDescent="0.25">
      <c r="A244" s="123"/>
      <c r="B244" s="123"/>
      <c r="C244" s="123"/>
      <c r="D244" s="123"/>
    </row>
    <row r="245" spans="1:4" x14ac:dyDescent="0.25">
      <c r="A245" s="123"/>
      <c r="B245" s="123"/>
      <c r="C245" s="123"/>
      <c r="D245" s="123"/>
    </row>
    <row r="246" spans="1:4" x14ac:dyDescent="0.25">
      <c r="A246" s="123"/>
      <c r="B246" s="123"/>
      <c r="C246" s="123"/>
      <c r="D246" s="123"/>
    </row>
    <row r="247" spans="1:4" x14ac:dyDescent="0.25">
      <c r="A247" s="123"/>
      <c r="B247" s="123"/>
      <c r="C247" s="123"/>
      <c r="D247" s="123"/>
    </row>
    <row r="248" spans="1:4" x14ac:dyDescent="0.25">
      <c r="A248" s="123"/>
      <c r="B248" s="123"/>
      <c r="C248" s="123"/>
      <c r="D248" s="123"/>
    </row>
    <row r="249" spans="1:4" x14ac:dyDescent="0.25">
      <c r="A249" s="123"/>
      <c r="B249" s="123"/>
      <c r="C249" s="123"/>
      <c r="D249" s="123"/>
    </row>
    <row r="250" spans="1:4" x14ac:dyDescent="0.25">
      <c r="A250" s="123"/>
      <c r="B250" s="123"/>
      <c r="C250" s="123"/>
      <c r="D250" s="123"/>
    </row>
    <row r="251" spans="1:4" x14ac:dyDescent="0.25">
      <c r="A251" s="123"/>
      <c r="B251" s="123"/>
      <c r="C251" s="123"/>
      <c r="D251" s="123"/>
    </row>
    <row r="252" spans="1:4" x14ac:dyDescent="0.25">
      <c r="A252" s="123"/>
      <c r="B252" s="123"/>
      <c r="C252" s="123"/>
      <c r="D252" s="123"/>
    </row>
    <row r="253" spans="1:4" x14ac:dyDescent="0.25">
      <c r="A253" s="123"/>
      <c r="B253" s="123"/>
      <c r="C253" s="123"/>
      <c r="D253" s="123"/>
    </row>
    <row r="254" spans="1:4" x14ac:dyDescent="0.25">
      <c r="A254" s="123"/>
      <c r="B254" s="123"/>
      <c r="C254" s="123"/>
      <c r="D254" s="123"/>
    </row>
    <row r="255" spans="1:4" x14ac:dyDescent="0.25">
      <c r="A255" s="123"/>
      <c r="B255" s="123"/>
      <c r="C255" s="123"/>
      <c r="D255" s="123"/>
    </row>
    <row r="256" spans="1:4" x14ac:dyDescent="0.25">
      <c r="A256" s="123"/>
      <c r="B256" s="123"/>
      <c r="C256" s="123"/>
      <c r="D256" s="123"/>
    </row>
    <row r="257" spans="1:4" x14ac:dyDescent="0.25">
      <c r="A257" s="123"/>
      <c r="B257" s="123"/>
      <c r="C257" s="123"/>
      <c r="D257" s="123"/>
    </row>
    <row r="258" spans="1:4" x14ac:dyDescent="0.25">
      <c r="A258" s="123"/>
      <c r="B258" s="123"/>
      <c r="C258" s="123"/>
      <c r="D258" s="123"/>
    </row>
    <row r="259" spans="1:4" x14ac:dyDescent="0.25">
      <c r="A259" s="123"/>
      <c r="B259" s="123"/>
      <c r="C259" s="123"/>
      <c r="D259" s="123"/>
    </row>
    <row r="260" spans="1:4" x14ac:dyDescent="0.25">
      <c r="A260" s="123"/>
      <c r="B260" s="123"/>
      <c r="C260" s="123"/>
      <c r="D260" s="123"/>
    </row>
    <row r="261" spans="1:4" x14ac:dyDescent="0.25">
      <c r="A261" s="123"/>
      <c r="B261" s="123"/>
      <c r="C261" s="123"/>
      <c r="D261" s="123"/>
    </row>
    <row r="262" spans="1:4" x14ac:dyDescent="0.25">
      <c r="A262" s="123"/>
      <c r="B262" s="123"/>
      <c r="C262" s="123"/>
      <c r="D262" s="123"/>
    </row>
    <row r="263" spans="1:4" x14ac:dyDescent="0.25">
      <c r="A263" s="123"/>
      <c r="B263" s="123"/>
      <c r="C263" s="123"/>
      <c r="D263" s="123"/>
    </row>
    <row r="264" spans="1:4" x14ac:dyDescent="0.25">
      <c r="A264" s="123"/>
      <c r="B264" s="123"/>
      <c r="C264" s="123"/>
      <c r="D264" s="123"/>
    </row>
    <row r="265" spans="1:4" x14ac:dyDescent="0.25">
      <c r="A265" s="123"/>
      <c r="B265" s="123"/>
      <c r="C265" s="123"/>
      <c r="D265" s="123"/>
    </row>
    <row r="266" spans="1:4" x14ac:dyDescent="0.25">
      <c r="A266" s="123"/>
      <c r="B266" s="123"/>
      <c r="C266" s="123"/>
      <c r="D266" s="123"/>
    </row>
    <row r="267" spans="1:4" x14ac:dyDescent="0.25">
      <c r="A267" s="123"/>
      <c r="B267" s="123"/>
      <c r="C267" s="123"/>
      <c r="D267" s="123"/>
    </row>
    <row r="268" spans="1:4" x14ac:dyDescent="0.25">
      <c r="A268" s="123"/>
      <c r="B268" s="123"/>
      <c r="C268" s="123"/>
      <c r="D268" s="123"/>
    </row>
    <row r="269" spans="1:4" x14ac:dyDescent="0.25">
      <c r="A269" s="123"/>
      <c r="B269" s="123"/>
      <c r="C269" s="123"/>
      <c r="D269" s="123"/>
    </row>
    <row r="270" spans="1:4" x14ac:dyDescent="0.25">
      <c r="A270" s="123"/>
      <c r="B270" s="123"/>
      <c r="C270" s="123"/>
      <c r="D270" s="123"/>
    </row>
    <row r="271" spans="1:4" x14ac:dyDescent="0.25">
      <c r="A271" s="123"/>
      <c r="B271" s="123"/>
      <c r="C271" s="123"/>
      <c r="D271" s="123"/>
    </row>
    <row r="272" spans="1:4" x14ac:dyDescent="0.25">
      <c r="A272" s="123"/>
      <c r="B272" s="123"/>
      <c r="C272" s="123"/>
      <c r="D272" s="123"/>
    </row>
    <row r="273" spans="1:4" x14ac:dyDescent="0.25">
      <c r="A273" s="123"/>
      <c r="B273" s="123"/>
      <c r="C273" s="123"/>
      <c r="D273" s="123"/>
    </row>
    <row r="274" spans="1:4" x14ac:dyDescent="0.25">
      <c r="A274" s="123"/>
      <c r="B274" s="123"/>
      <c r="C274" s="123"/>
      <c r="D274" s="123"/>
    </row>
    <row r="275" spans="1:4" x14ac:dyDescent="0.25">
      <c r="A275" s="123"/>
      <c r="B275" s="123"/>
      <c r="C275" s="123"/>
      <c r="D275" s="123"/>
    </row>
    <row r="276" spans="1:4" x14ac:dyDescent="0.25">
      <c r="A276" s="123"/>
      <c r="B276" s="123"/>
      <c r="C276" s="123"/>
      <c r="D276" s="123"/>
    </row>
    <row r="277" spans="1:4" x14ac:dyDescent="0.25">
      <c r="A277" s="123"/>
      <c r="B277" s="123"/>
      <c r="C277" s="123"/>
      <c r="D277" s="123"/>
    </row>
    <row r="278" spans="1:4" x14ac:dyDescent="0.25">
      <c r="A278" s="123"/>
      <c r="B278" s="123"/>
      <c r="C278" s="123"/>
      <c r="D278" s="123"/>
    </row>
    <row r="279" spans="1:4" x14ac:dyDescent="0.25">
      <c r="A279" s="123"/>
      <c r="B279" s="123"/>
      <c r="C279" s="123"/>
      <c r="D279" s="123"/>
    </row>
    <row r="280" spans="1:4" x14ac:dyDescent="0.25">
      <c r="A280" s="123"/>
      <c r="B280" s="123"/>
      <c r="C280" s="123"/>
      <c r="D280" s="123"/>
    </row>
    <row r="281" spans="1:4" x14ac:dyDescent="0.25">
      <c r="A281" s="123"/>
      <c r="B281" s="123"/>
      <c r="C281" s="123"/>
      <c r="D281" s="123"/>
    </row>
    <row r="282" spans="1:4" x14ac:dyDescent="0.25">
      <c r="A282" s="123"/>
      <c r="B282" s="123"/>
      <c r="C282" s="123"/>
      <c r="D282" s="123"/>
    </row>
    <row r="283" spans="1:4" x14ac:dyDescent="0.25">
      <c r="A283" s="123"/>
      <c r="B283" s="123"/>
      <c r="C283" s="123"/>
      <c r="D283" s="123"/>
    </row>
    <row r="284" spans="1:4" x14ac:dyDescent="0.25">
      <c r="A284" s="123"/>
      <c r="B284" s="123"/>
      <c r="C284" s="123"/>
      <c r="D284" s="123"/>
    </row>
    <row r="285" spans="1:4" x14ac:dyDescent="0.25">
      <c r="A285" s="123"/>
      <c r="B285" s="123"/>
      <c r="C285" s="123"/>
      <c r="D285" s="123"/>
    </row>
    <row r="286" spans="1:4" x14ac:dyDescent="0.25">
      <c r="A286" s="123"/>
      <c r="B286" s="123"/>
      <c r="C286" s="123"/>
      <c r="D286" s="123"/>
    </row>
    <row r="287" spans="1:4" x14ac:dyDescent="0.25">
      <c r="A287" s="123"/>
      <c r="B287" s="123"/>
      <c r="C287" s="123"/>
      <c r="D287" s="123"/>
    </row>
    <row r="288" spans="1:4" x14ac:dyDescent="0.25">
      <c r="A288" s="123"/>
      <c r="B288" s="123"/>
      <c r="C288" s="123"/>
      <c r="D288" s="123"/>
    </row>
    <row r="289" spans="1:4" x14ac:dyDescent="0.25">
      <c r="A289" s="123"/>
      <c r="B289" s="123"/>
      <c r="C289" s="123"/>
      <c r="D289" s="123"/>
    </row>
    <row r="290" spans="1:4" x14ac:dyDescent="0.25">
      <c r="A290" s="123"/>
      <c r="B290" s="123"/>
      <c r="C290" s="123"/>
      <c r="D290" s="123"/>
    </row>
    <row r="291" spans="1:4" x14ac:dyDescent="0.25">
      <c r="A291" s="123"/>
      <c r="B291" s="123"/>
      <c r="C291" s="123"/>
      <c r="D291" s="123"/>
    </row>
    <row r="292" spans="1:4" x14ac:dyDescent="0.25">
      <c r="A292" s="123"/>
      <c r="B292" s="123"/>
      <c r="C292" s="123"/>
      <c r="D292" s="123"/>
    </row>
    <row r="293" spans="1:4" x14ac:dyDescent="0.25">
      <c r="A293" s="123"/>
      <c r="B293" s="123"/>
      <c r="C293" s="123"/>
      <c r="D293" s="123"/>
    </row>
    <row r="294" spans="1:4" x14ac:dyDescent="0.25">
      <c r="A294" s="123"/>
      <c r="B294" s="123"/>
      <c r="C294" s="123"/>
      <c r="D294" s="123"/>
    </row>
    <row r="295" spans="1:4" x14ac:dyDescent="0.25">
      <c r="A295" s="123"/>
      <c r="B295" s="123"/>
      <c r="C295" s="123"/>
      <c r="D295" s="123"/>
    </row>
    <row r="296" spans="1:4" x14ac:dyDescent="0.25">
      <c r="A296" s="123"/>
      <c r="B296" s="123"/>
      <c r="C296" s="123"/>
      <c r="D296" s="123"/>
    </row>
    <row r="297" spans="1:4" x14ac:dyDescent="0.25">
      <c r="A297" s="123"/>
      <c r="B297" s="123"/>
      <c r="C297" s="123"/>
      <c r="D297" s="123"/>
    </row>
    <row r="298" spans="1:4" x14ac:dyDescent="0.25">
      <c r="A298" s="123"/>
      <c r="B298" s="123"/>
      <c r="C298" s="123"/>
      <c r="D298" s="123"/>
    </row>
    <row r="299" spans="1:4" ht="33.75" customHeight="1" x14ac:dyDescent="0.25">
      <c r="A299" s="123"/>
      <c r="B299" s="123"/>
      <c r="C299" s="123"/>
      <c r="D299" s="123"/>
    </row>
    <row r="300" spans="1:4" ht="62.25" customHeight="1" x14ac:dyDescent="0.25">
      <c r="A300" s="123"/>
      <c r="B300" s="123"/>
      <c r="C300" s="123"/>
      <c r="D300" s="123"/>
    </row>
    <row r="301" spans="1:4" x14ac:dyDescent="0.25">
      <c r="A301" s="123"/>
      <c r="B301" s="123"/>
      <c r="C301" s="123"/>
      <c r="D301" s="123"/>
    </row>
    <row r="302" spans="1:4" ht="36" customHeight="1" x14ac:dyDescent="0.25">
      <c r="A302" s="123"/>
      <c r="B302" s="123"/>
      <c r="C302" s="123"/>
      <c r="D302" s="123"/>
    </row>
    <row r="303" spans="1:4" x14ac:dyDescent="0.25">
      <c r="A303" s="123"/>
      <c r="B303" s="123"/>
      <c r="C303" s="123"/>
      <c r="D303" s="123"/>
    </row>
  </sheetData>
  <mergeCells count="13">
    <mergeCell ref="B98:K98"/>
    <mergeCell ref="B100:K100"/>
    <mergeCell ref="L4:L5"/>
    <mergeCell ref="B2:L2"/>
    <mergeCell ref="J4:J5"/>
    <mergeCell ref="K4:K5"/>
    <mergeCell ref="B4:B5"/>
    <mergeCell ref="C4:C5"/>
    <mergeCell ref="E4:E5"/>
    <mergeCell ref="H4:H5"/>
    <mergeCell ref="I4:I5"/>
    <mergeCell ref="G4:G5"/>
    <mergeCell ref="F4:F5"/>
  </mergeCells>
  <phoneticPr fontId="57" type="noConversion"/>
  <hyperlinks>
    <hyperlink ref="C10" location="'2.1'!A1" display="2.1"/>
    <hyperlink ref="C7" location="'1.1'!Área_de_impresión" display="1.1"/>
    <hyperlink ref="C8" location="'1.3'!Print_Area" display="1.3"/>
    <hyperlink ref="C11" location="'2.3'!Print_Area" display="2.3"/>
    <hyperlink ref="C16" location="'2.7'!Print_Area" display="2.7"/>
    <hyperlink ref="C17" location="'2.9'!Print_Area" display="2.9"/>
    <hyperlink ref="C12" location="'2.4'!Print_Area" display="2.4"/>
    <hyperlink ref="C41" location="'4.2'!Print_Area" display="'4.2'!Print_Area"/>
    <hyperlink ref="D40" location="'4.1.8'!A1" display="4.1.8"/>
    <hyperlink ref="D49" location="'4.3.1'!Área_de_impresión" display="4.3.1"/>
    <hyperlink ref="D36" location="'4.1.3'!Área_de_impresión" display="4.1.3"/>
    <hyperlink ref="D11" location="'2.1.2'!Área_de_impresión" display="2.1.2"/>
    <hyperlink ref="D17" location="'2.3.4'!Área_de_impresión" display="2.3.4"/>
    <hyperlink ref="D35" location="'4.1.1'!Área_de_impresión" display="4.1.1"/>
    <hyperlink ref="D14" location="'2.2.2'!Área_de_impresión" display="2.2.2"/>
    <hyperlink ref="D13" location="'2.2.1'!Área_de_impresión" display="2.2.1"/>
    <hyperlink ref="D22" location="'2.4.1'!Área_de_impresión" display="2.4.1"/>
    <hyperlink ref="D23" location="'2.4.2'!Área_de_impresión" display="2.4.2"/>
    <hyperlink ref="D15" location="'2.2.3'!A1" display="2.2.3"/>
    <hyperlink ref="C25" location="'3.1'!A1" display="3.1"/>
    <hyperlink ref="C26" location="'3.2'!A1" display="3.2"/>
    <hyperlink ref="C27" location="'3.3'!A1" display="3.3"/>
    <hyperlink ref="C28" location="'3.4'!A1" display="3.4"/>
    <hyperlink ref="C29" location="'3.5'!A1" display="3.5"/>
    <hyperlink ref="C30" location="'3.6'!A1" display="3.6"/>
    <hyperlink ref="C31" location="'3.7'!A1" display="3.7"/>
    <hyperlink ref="D20" location="'2.3.12'!Área_de_impresión" display="2.3.12"/>
    <hyperlink ref="C32" location="'3.7'!A1" display="3.7"/>
    <hyperlink ref="D38" location="'4.1.8'!A1" display="4.1.8"/>
    <hyperlink ref="D39" location="'4.3.1'!Área_de_impresión" display="4.3.1"/>
    <hyperlink ref="D37" location="'4.1.5'!Print_Area" display="4.1.5"/>
    <hyperlink ref="D18" location="'2.2.3'!A1" display="2.2.3"/>
    <hyperlink ref="D19" location="'3.7'!A1" display="3.7"/>
  </hyperlinks>
  <pageMargins left="1.1811023622047245" right="0.78740157480314965" top="1.2204724409448819" bottom="0.23622047244094491" header="0.23622047244094491" footer="0"/>
  <pageSetup paperSize="9" scale="70" fitToHeight="0" orientation="landscape" r:id="rId1"/>
  <headerFooter scaleWithDoc="0" alignWithMargins="0">
    <oddHeader>&amp;C&amp;G</oddHeader>
  </headerFooter>
  <rowBreaks count="3" manualBreakCount="3">
    <brk id="23" min="1" max="11" man="1"/>
    <brk id="53" min="1" max="11" man="1"/>
    <brk id="84" min="1" max="11" man="1"/>
  </rowBreaks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63"/>
  <sheetViews>
    <sheetView view="pageBreakPreview" zoomScale="96" zoomScaleNormal="85" zoomScaleSheetLayoutView="96" workbookViewId="0">
      <selection activeCell="D5" sqref="D5"/>
    </sheetView>
  </sheetViews>
  <sheetFormatPr baseColWidth="10" defaultColWidth="11.42578125" defaultRowHeight="15" x14ac:dyDescent="0.2"/>
  <cols>
    <col min="1" max="1" width="7" style="41" bestFit="1" customWidth="1"/>
    <col min="2" max="3" width="15.7109375" style="41" customWidth="1"/>
    <col min="4" max="4" width="13.28515625" style="41" customWidth="1"/>
    <col min="5" max="5" width="19.7109375" style="41" customWidth="1"/>
    <col min="6" max="6" width="16.140625" style="41" customWidth="1"/>
    <col min="7" max="7" width="5.7109375" style="41" bestFit="1" customWidth="1"/>
    <col min="8" max="8" width="10.7109375" style="41" customWidth="1"/>
    <col min="9" max="9" width="8.140625" style="41" customWidth="1"/>
    <col min="10" max="10" width="10.7109375" style="41" bestFit="1" customWidth="1"/>
    <col min="11" max="11" width="13.42578125" style="41" customWidth="1"/>
    <col min="12" max="16384" width="11.42578125" style="41"/>
  </cols>
  <sheetData>
    <row r="1" spans="1:15" ht="18" x14ac:dyDescent="0.25">
      <c r="A1" s="18" t="str">
        <f>+PRESUPUESTO!$D$38</f>
        <v>4.1.4</v>
      </c>
      <c r="B1" s="1005" t="str">
        <f>+PRESUPUESTO!$E$38</f>
        <v>Tranquera s/plano J-5084 - Tipo "B"</v>
      </c>
      <c r="C1" s="1005"/>
      <c r="D1" s="1005"/>
      <c r="E1" s="1005"/>
      <c r="F1" s="1005"/>
      <c r="G1" s="1005"/>
      <c r="H1" s="38"/>
      <c r="I1" s="38"/>
    </row>
    <row r="2" spans="1:15" ht="15.75" thickBot="1" x14ac:dyDescent="0.25"/>
    <row r="3" spans="1:15" ht="15.75" customHeight="1" x14ac:dyDescent="0.25">
      <c r="B3" s="863" t="s">
        <v>255</v>
      </c>
      <c r="C3" s="914"/>
      <c r="D3" s="915"/>
      <c r="E3" s="69" t="s">
        <v>193</v>
      </c>
      <c r="G3" s="46"/>
      <c r="H3" s="46"/>
      <c r="I3" s="39"/>
    </row>
    <row r="4" spans="1:15" ht="16.5" thickBot="1" x14ac:dyDescent="0.3">
      <c r="B4" s="866"/>
      <c r="C4" s="916"/>
      <c r="D4" s="917"/>
      <c r="E4" s="70" t="s">
        <v>22</v>
      </c>
      <c r="G4" s="46"/>
      <c r="H4" s="46"/>
      <c r="I4" s="39"/>
    </row>
    <row r="5" spans="1:15" s="88" customFormat="1" ht="20.100000000000001" customHeight="1" thickBot="1" x14ac:dyDescent="0.3">
      <c r="B5" s="118" t="s">
        <v>37</v>
      </c>
      <c r="C5" s="119" t="s">
        <v>8</v>
      </c>
      <c r="D5" s="190">
        <v>11168</v>
      </c>
      <c r="E5" s="58">
        <v>47</v>
      </c>
      <c r="G5" s="47"/>
      <c r="H5" s="56"/>
      <c r="I5" s="56"/>
      <c r="O5" s="115"/>
    </row>
    <row r="6" spans="1:15" ht="16.5" thickBot="1" x14ac:dyDescent="0.3">
      <c r="C6" s="59"/>
      <c r="D6" s="81" t="s">
        <v>23</v>
      </c>
      <c r="E6" s="71">
        <f>SUM(E5:E5)</f>
        <v>47</v>
      </c>
      <c r="G6" s="49"/>
    </row>
    <row r="7" spans="1:15" ht="15.75" thickBot="1" x14ac:dyDescent="0.25">
      <c r="B7" s="60"/>
    </row>
    <row r="8" spans="1:15" ht="20.100000000000001" customHeight="1" x14ac:dyDescent="0.2">
      <c r="B8" s="904" t="str">
        <f>+B1</f>
        <v>Tranquera s/plano J-5084 - Tipo "B"</v>
      </c>
      <c r="C8" s="1006"/>
      <c r="D8" s="1006"/>
      <c r="E8" s="1007"/>
      <c r="F8" s="910">
        <f>+E6</f>
        <v>47</v>
      </c>
      <c r="G8" s="912" t="s">
        <v>10</v>
      </c>
    </row>
    <row r="9" spans="1:15" ht="20.100000000000001" customHeight="1" thickBot="1" x14ac:dyDescent="0.25">
      <c r="B9" s="1008"/>
      <c r="C9" s="1009"/>
      <c r="D9" s="1009"/>
      <c r="E9" s="1010"/>
      <c r="F9" s="911"/>
      <c r="G9" s="913"/>
    </row>
    <row r="10" spans="1:15" x14ac:dyDescent="0.2">
      <c r="B10" s="61"/>
      <c r="C10" s="61"/>
      <c r="D10" s="62"/>
      <c r="E10" s="62"/>
      <c r="F10" s="62"/>
      <c r="G10" s="46"/>
      <c r="H10" s="46"/>
      <c r="I10" s="46"/>
    </row>
    <row r="11" spans="1:15" x14ac:dyDescent="0.2">
      <c r="B11" s="997"/>
      <c r="C11" s="997"/>
      <c r="D11" s="63"/>
      <c r="E11" s="64"/>
      <c r="F11" s="63"/>
      <c r="G11" s="46"/>
      <c r="H11" s="46"/>
      <c r="I11" s="46"/>
      <c r="J11" s="65"/>
    </row>
    <row r="12" spans="1:15" x14ac:dyDescent="0.2">
      <c r="B12" s="997"/>
      <c r="C12" s="997"/>
      <c r="D12" s="63"/>
      <c r="E12" s="64"/>
      <c r="F12" s="63"/>
      <c r="G12" s="46"/>
      <c r="H12" s="46"/>
      <c r="I12" s="46"/>
    </row>
    <row r="13" spans="1:15" x14ac:dyDescent="0.2">
      <c r="B13" s="997"/>
      <c r="C13" s="997"/>
      <c r="D13" s="63"/>
      <c r="E13" s="64"/>
      <c r="F13" s="63"/>
      <c r="G13" s="46"/>
      <c r="H13" s="46"/>
      <c r="I13" s="46"/>
      <c r="J13" s="65"/>
    </row>
    <row r="14" spans="1:15" x14ac:dyDescent="0.2">
      <c r="B14" s="997"/>
      <c r="C14" s="997"/>
      <c r="D14" s="63"/>
      <c r="E14" s="64"/>
      <c r="F14" s="63"/>
      <c r="G14" s="46"/>
      <c r="H14" s="46"/>
      <c r="I14" s="46"/>
    </row>
    <row r="15" spans="1:15" ht="15.75" x14ac:dyDescent="0.25">
      <c r="B15" s="66"/>
      <c r="C15" s="66"/>
      <c r="E15" s="59"/>
      <c r="F15" s="59"/>
      <c r="G15" s="67"/>
      <c r="H15" s="67"/>
      <c r="I15" s="67"/>
    </row>
    <row r="63" ht="30" customHeight="1" x14ac:dyDescent="0.2"/>
  </sheetData>
  <mergeCells count="7">
    <mergeCell ref="B13:C14"/>
    <mergeCell ref="B1:G1"/>
    <mergeCell ref="B3:D4"/>
    <mergeCell ref="B8:E9"/>
    <mergeCell ref="F8:F9"/>
    <mergeCell ref="G8:G9"/>
    <mergeCell ref="B11:C12"/>
  </mergeCells>
  <pageMargins left="1.1811023622047245" right="0.78740157480314965" top="1.1811023622047245" bottom="0.23622047244094491" header="0.23622047244094491" footer="0"/>
  <pageSetup paperSize="9" scale="85" fitToHeight="0" orientation="portrait" r:id="rId1"/>
  <headerFooter scaleWithDoc="0" alignWithMargins="0"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63"/>
  <sheetViews>
    <sheetView view="pageBreakPreview" zoomScale="85" zoomScaleNormal="100" zoomScaleSheetLayoutView="85" workbookViewId="0">
      <selection activeCell="D5" sqref="D5"/>
    </sheetView>
  </sheetViews>
  <sheetFormatPr baseColWidth="10" defaultColWidth="11.42578125" defaultRowHeight="15" x14ac:dyDescent="0.2"/>
  <cols>
    <col min="1" max="1" width="7" style="41" bestFit="1" customWidth="1"/>
    <col min="2" max="4" width="15.7109375" style="41" customWidth="1"/>
    <col min="5" max="5" width="15.140625" style="41" customWidth="1"/>
    <col min="6" max="6" width="14" style="41" customWidth="1"/>
    <col min="7" max="7" width="4.7109375" style="41" bestFit="1" customWidth="1"/>
    <col min="8" max="8" width="10.7109375" style="41" customWidth="1"/>
    <col min="9" max="9" width="8.140625" style="41" customWidth="1"/>
    <col min="10" max="10" width="10.7109375" style="41" bestFit="1" customWidth="1"/>
    <col min="11" max="11" width="13.42578125" style="41" customWidth="1"/>
    <col min="12" max="16384" width="11.42578125" style="41"/>
  </cols>
  <sheetData>
    <row r="1" spans="1:15" s="145" customFormat="1" ht="18" x14ac:dyDescent="0.25">
      <c r="A1" s="18" t="str">
        <f>+PRESUPUESTO!$D$39</f>
        <v>4.1.5</v>
      </c>
      <c r="B1" s="1005" t="str">
        <f>+PRESUPUESTO!$E$39</f>
        <v>Alambrado nuevo s/plano H-2840-I - Tipo "C"</v>
      </c>
      <c r="C1" s="1005"/>
      <c r="D1" s="1005"/>
      <c r="E1" s="1005"/>
      <c r="F1" s="1005"/>
      <c r="G1" s="1005"/>
      <c r="H1" s="152"/>
      <c r="I1" s="152"/>
    </row>
    <row r="2" spans="1:15" ht="15.75" thickBot="1" x14ac:dyDescent="0.25"/>
    <row r="3" spans="1:15" ht="15.75" customHeight="1" x14ac:dyDescent="0.25">
      <c r="B3" s="863" t="s">
        <v>255</v>
      </c>
      <c r="C3" s="914"/>
      <c r="D3" s="915"/>
      <c r="E3" s="69" t="s">
        <v>9</v>
      </c>
      <c r="G3" s="46"/>
      <c r="H3" s="46"/>
      <c r="I3" s="39"/>
    </row>
    <row r="4" spans="1:15" ht="16.5" thickBot="1" x14ac:dyDescent="0.3">
      <c r="B4" s="866"/>
      <c r="C4" s="916"/>
      <c r="D4" s="917"/>
      <c r="E4" s="70" t="s">
        <v>10</v>
      </c>
      <c r="G4" s="46"/>
      <c r="H4" s="46"/>
      <c r="I4" s="39"/>
    </row>
    <row r="5" spans="1:15" s="88" customFormat="1" ht="20.100000000000001" customHeight="1" thickBot="1" x14ac:dyDescent="0.3">
      <c r="B5" s="155">
        <v>0</v>
      </c>
      <c r="C5" s="156" t="s">
        <v>8</v>
      </c>
      <c r="D5" s="190">
        <v>11168</v>
      </c>
      <c r="E5" s="58">
        <v>18091.099999999999</v>
      </c>
      <c r="G5" s="47"/>
      <c r="H5" s="56"/>
      <c r="I5" s="56"/>
      <c r="O5" s="115"/>
    </row>
    <row r="6" spans="1:15" ht="16.5" thickBot="1" x14ac:dyDescent="0.3">
      <c r="B6" s="60"/>
      <c r="D6" s="81" t="s">
        <v>23</v>
      </c>
      <c r="E6" s="71">
        <f>SUM(E5:E5)</f>
        <v>18091.099999999999</v>
      </c>
    </row>
    <row r="7" spans="1:15" ht="15.75" thickBot="1" x14ac:dyDescent="0.25"/>
    <row r="8" spans="1:15" ht="20.100000000000001" customHeight="1" x14ac:dyDescent="0.2">
      <c r="B8" s="904" t="str">
        <f>+B1</f>
        <v>Alambrado nuevo s/plano H-2840-I - Tipo "C"</v>
      </c>
      <c r="C8" s="1006"/>
      <c r="D8" s="1006"/>
      <c r="E8" s="1007"/>
      <c r="F8" s="910">
        <f>+E6</f>
        <v>18091.099999999999</v>
      </c>
      <c r="G8" s="912" t="s">
        <v>10</v>
      </c>
    </row>
    <row r="9" spans="1:15" ht="20.100000000000001" customHeight="1" thickBot="1" x14ac:dyDescent="0.25">
      <c r="B9" s="1008"/>
      <c r="C9" s="1009"/>
      <c r="D9" s="1009"/>
      <c r="E9" s="1010"/>
      <c r="F9" s="911"/>
      <c r="G9" s="913"/>
    </row>
    <row r="10" spans="1:15" x14ac:dyDescent="0.2">
      <c r="B10" s="61"/>
      <c r="C10" s="61"/>
      <c r="D10" s="62"/>
      <c r="E10" s="159"/>
      <c r="F10" s="62"/>
      <c r="G10" s="46"/>
      <c r="H10" s="46"/>
      <c r="I10" s="46"/>
    </row>
    <row r="11" spans="1:15" x14ac:dyDescent="0.2">
      <c r="B11" s="997"/>
      <c r="C11" s="997"/>
      <c r="D11" s="63"/>
      <c r="E11" s="64"/>
      <c r="F11" s="63"/>
      <c r="G11" s="46"/>
      <c r="H11" s="46"/>
      <c r="I11" s="46"/>
      <c r="J11" s="65"/>
    </row>
    <row r="12" spans="1:15" x14ac:dyDescent="0.2">
      <c r="B12" s="997"/>
      <c r="C12" s="997"/>
      <c r="D12" s="63"/>
      <c r="E12" s="64"/>
      <c r="F12" s="63"/>
      <c r="G12" s="46"/>
      <c r="H12" s="46"/>
      <c r="I12" s="46"/>
    </row>
    <row r="13" spans="1:15" x14ac:dyDescent="0.2">
      <c r="B13" s="997"/>
      <c r="C13" s="997"/>
      <c r="D13" s="63"/>
      <c r="E13" s="64"/>
      <c r="F13" s="63"/>
      <c r="G13" s="46"/>
      <c r="H13" s="46"/>
      <c r="I13" s="46"/>
      <c r="J13" s="65"/>
    </row>
    <row r="14" spans="1:15" x14ac:dyDescent="0.2">
      <c r="B14" s="997"/>
      <c r="C14" s="997"/>
      <c r="D14" s="63"/>
      <c r="E14" s="64"/>
      <c r="F14" s="63"/>
      <c r="G14" s="46"/>
      <c r="H14" s="46"/>
      <c r="I14" s="46"/>
    </row>
    <row r="15" spans="1:15" ht="15.75" x14ac:dyDescent="0.25">
      <c r="B15" s="66"/>
      <c r="C15" s="66"/>
      <c r="E15" s="59"/>
      <c r="F15" s="59"/>
      <c r="G15" s="67"/>
      <c r="H15" s="67"/>
      <c r="I15" s="67"/>
    </row>
    <row r="63" ht="30" customHeight="1" x14ac:dyDescent="0.2"/>
  </sheetData>
  <mergeCells count="7">
    <mergeCell ref="B13:C14"/>
    <mergeCell ref="B1:G1"/>
    <mergeCell ref="B3:D4"/>
    <mergeCell ref="B8:E9"/>
    <mergeCell ref="F8:F9"/>
    <mergeCell ref="G8:G9"/>
    <mergeCell ref="B11:C12"/>
  </mergeCells>
  <pageMargins left="1.1811023622047245" right="0.78740157480314965" top="1.1811023622047245" bottom="0.23622047244094491" header="0.23622047244094491" footer="0"/>
  <pageSetup paperSize="9" scale="91" fitToHeight="0" orientation="portrait" r:id="rId1"/>
  <headerFooter scaleWithDoc="0" alignWithMargins="0"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L64"/>
  <sheetViews>
    <sheetView view="pageBreakPreview" zoomScale="85" zoomScaleNormal="100" zoomScaleSheetLayoutView="85" workbookViewId="0">
      <selection activeCell="M23" sqref="M23"/>
    </sheetView>
  </sheetViews>
  <sheetFormatPr baseColWidth="10" defaultColWidth="11.42578125" defaultRowHeight="15" x14ac:dyDescent="0.2"/>
  <cols>
    <col min="1" max="1" width="7.42578125" style="41" bestFit="1" customWidth="1"/>
    <col min="2" max="2" width="20.7109375" style="41" customWidth="1"/>
    <col min="3" max="3" width="4.140625" style="41" customWidth="1"/>
    <col min="4" max="4" width="20.7109375" style="41" customWidth="1"/>
    <col min="5" max="5" width="15.5703125" style="160" customWidth="1"/>
    <col min="6" max="6" width="14" style="41" customWidth="1"/>
    <col min="7" max="7" width="6.5703125" style="41" bestFit="1" customWidth="1"/>
    <col min="8" max="8" width="3" style="41" customWidth="1"/>
    <col min="9" max="9" width="8.140625" style="41" customWidth="1"/>
    <col min="10" max="10" width="6.85546875" style="41" bestFit="1" customWidth="1"/>
    <col min="11" max="16384" width="11.42578125" style="41"/>
  </cols>
  <sheetData>
    <row r="1" spans="1:12" s="145" customFormat="1" ht="18" x14ac:dyDescent="0.25">
      <c r="A1" s="18" t="str">
        <f>+PRESUPUESTO!$D$40</f>
        <v>4.1.6</v>
      </c>
      <c r="B1" s="1005" t="str">
        <f>+PRESUPUESTO!$E$40</f>
        <v>Alambrado existente a retirar</v>
      </c>
      <c r="C1" s="1005"/>
      <c r="D1" s="1005"/>
      <c r="E1" s="1005"/>
      <c r="F1" s="1005"/>
      <c r="G1" s="1005"/>
    </row>
    <row r="2" spans="1:12" ht="15.75" thickBot="1" x14ac:dyDescent="0.25"/>
    <row r="3" spans="1:12" ht="15.75" customHeight="1" x14ac:dyDescent="0.25">
      <c r="B3" s="863" t="s">
        <v>255</v>
      </c>
      <c r="C3" s="914"/>
      <c r="D3" s="915"/>
      <c r="E3" s="161" t="s">
        <v>21</v>
      </c>
      <c r="G3" s="46"/>
      <c r="H3" s="46"/>
      <c r="I3" s="39"/>
    </row>
    <row r="4" spans="1:12" ht="16.5" thickBot="1" x14ac:dyDescent="0.3">
      <c r="B4" s="866"/>
      <c r="C4" s="916"/>
      <c r="D4" s="917"/>
      <c r="E4" s="250" t="s">
        <v>10</v>
      </c>
      <c r="G4" s="46"/>
      <c r="H4" s="46"/>
      <c r="I4" s="39"/>
    </row>
    <row r="5" spans="1:12" s="88" customFormat="1" ht="20.100000000000001" customHeight="1" thickBot="1" x14ac:dyDescent="0.3">
      <c r="B5" s="247">
        <v>0</v>
      </c>
      <c r="C5" s="248" t="s">
        <v>8</v>
      </c>
      <c r="D5" s="190">
        <v>11168</v>
      </c>
      <c r="E5" s="58">
        <v>8253.15</v>
      </c>
      <c r="F5" s="56"/>
      <c r="G5" s="56"/>
      <c r="L5" s="115"/>
    </row>
    <row r="6" spans="1:12" ht="16.5" thickBot="1" x14ac:dyDescent="0.3">
      <c r="B6" s="60"/>
      <c r="D6" s="81" t="s">
        <v>23</v>
      </c>
      <c r="E6" s="251">
        <f>SUM(E5:E5)</f>
        <v>8253.15</v>
      </c>
    </row>
    <row r="7" spans="1:12" ht="15.75" thickBot="1" x14ac:dyDescent="0.25"/>
    <row r="8" spans="1:12" ht="15" customHeight="1" x14ac:dyDescent="0.2">
      <c r="B8" s="904" t="str">
        <f>+B1</f>
        <v>Alambrado existente a retirar</v>
      </c>
      <c r="C8" s="1006"/>
      <c r="D8" s="1006"/>
      <c r="E8" s="1007"/>
      <c r="F8" s="910">
        <f>+E6</f>
        <v>8253.15</v>
      </c>
      <c r="G8" s="912" t="str">
        <f>+E4</f>
        <v>[m]</v>
      </c>
    </row>
    <row r="9" spans="1:12" ht="15" customHeight="1" thickBot="1" x14ac:dyDescent="0.25">
      <c r="B9" s="1008"/>
      <c r="C9" s="1009"/>
      <c r="D9" s="1009"/>
      <c r="E9" s="1010"/>
      <c r="F9" s="911"/>
      <c r="G9" s="913"/>
    </row>
    <row r="10" spans="1:12" x14ac:dyDescent="0.2">
      <c r="B10" s="61"/>
      <c r="C10" s="61"/>
      <c r="D10" s="62"/>
      <c r="E10" s="162"/>
      <c r="F10" s="46"/>
    </row>
    <row r="64" ht="30" customHeight="1" x14ac:dyDescent="0.2"/>
  </sheetData>
  <mergeCells count="5">
    <mergeCell ref="B8:E9"/>
    <mergeCell ref="B1:G1"/>
    <mergeCell ref="F8:F9"/>
    <mergeCell ref="G8:G9"/>
    <mergeCell ref="B3:D4"/>
  </mergeCells>
  <pageMargins left="1.1811023622047245" right="0.78740157480314965" top="1.1811023622047245" bottom="0.23622047244094491" header="0.23622047244094491" footer="0"/>
  <pageSetup paperSize="9" scale="89" fitToHeight="0" orientation="portrait" r:id="rId1"/>
  <headerFooter scaleWithDoc="0" alignWithMargins="0"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G60"/>
  <sheetViews>
    <sheetView showGridLines="0" view="pageBreakPreview" topLeftCell="A37" zoomScaleNormal="100" zoomScaleSheetLayoutView="100" workbookViewId="0">
      <selection activeCell="K67" sqref="K67"/>
    </sheetView>
  </sheetViews>
  <sheetFormatPr baseColWidth="10" defaultRowHeight="15" x14ac:dyDescent="0.25"/>
  <cols>
    <col min="1" max="1" width="7.42578125" bestFit="1" customWidth="1"/>
    <col min="6" max="6" width="12.140625" bestFit="1" customWidth="1"/>
  </cols>
  <sheetData>
    <row r="1" spans="1:7" ht="18" x14ac:dyDescent="0.25">
      <c r="A1" s="18" t="str">
        <f>+PRESUPUESTO!$D$42</f>
        <v>4.2.1</v>
      </c>
      <c r="B1" s="277" t="str">
        <f>+PRESUPUESTO!$E$42</f>
        <v>Traslado de línea de Baja Tensión</v>
      </c>
      <c r="C1" s="152"/>
      <c r="D1" s="152"/>
      <c r="E1" s="152"/>
      <c r="F1" s="152"/>
      <c r="G1" s="152"/>
    </row>
    <row r="2" spans="1:7" ht="16.5" thickBot="1" x14ac:dyDescent="0.3">
      <c r="A2" s="41"/>
      <c r="B2" s="41"/>
      <c r="C2" s="41"/>
      <c r="D2" s="41"/>
      <c r="E2" s="41"/>
      <c r="F2" s="41"/>
      <c r="G2" s="41"/>
    </row>
    <row r="3" spans="1:7" ht="15.75" x14ac:dyDescent="0.25">
      <c r="A3" s="41"/>
      <c r="B3" s="863" t="s">
        <v>255</v>
      </c>
      <c r="C3" s="914"/>
      <c r="D3" s="915"/>
      <c r="E3" s="78" t="s">
        <v>9</v>
      </c>
      <c r="F3" s="41"/>
      <c r="G3" s="46"/>
    </row>
    <row r="4" spans="1:7" ht="16.5" thickBot="1" x14ac:dyDescent="0.3">
      <c r="A4" s="41"/>
      <c r="B4" s="866"/>
      <c r="C4" s="916"/>
      <c r="D4" s="917"/>
      <c r="E4" s="79" t="s">
        <v>10</v>
      </c>
      <c r="F4" s="41"/>
      <c r="G4" s="46"/>
    </row>
    <row r="5" spans="1:7" ht="15.75" thickBot="1" x14ac:dyDescent="0.3">
      <c r="A5" s="88"/>
      <c r="B5" s="188">
        <v>0</v>
      </c>
      <c r="C5" s="189" t="s">
        <v>8</v>
      </c>
      <c r="D5" s="190">
        <v>11168</v>
      </c>
      <c r="E5" s="58">
        <v>592.70000000000005</v>
      </c>
      <c r="F5" s="88"/>
      <c r="G5" s="47"/>
    </row>
    <row r="6" spans="1:7" ht="16.5" thickBot="1" x14ac:dyDescent="0.3">
      <c r="A6" s="41"/>
      <c r="B6" s="41"/>
      <c r="C6" s="41"/>
      <c r="D6" s="59" t="s">
        <v>23</v>
      </c>
      <c r="E6" s="55">
        <f>SUM(E5:E5)</f>
        <v>592.70000000000005</v>
      </c>
      <c r="F6" s="41"/>
      <c r="G6" s="41"/>
    </row>
    <row r="7" spans="1:7" ht="16.5" thickBot="1" x14ac:dyDescent="0.3">
      <c r="A7" s="41"/>
      <c r="B7" s="60"/>
      <c r="C7" s="41"/>
      <c r="D7" s="41"/>
      <c r="E7" s="41"/>
      <c r="F7" s="41"/>
      <c r="G7" s="41"/>
    </row>
    <row r="8" spans="1:7" ht="16.5" customHeight="1" x14ac:dyDescent="0.25">
      <c r="A8" s="41"/>
      <c r="B8" s="832" t="str">
        <f>+B1</f>
        <v>Traslado de línea de Baja Tensión</v>
      </c>
      <c r="C8" s="833"/>
      <c r="D8" s="833"/>
      <c r="E8" s="834"/>
      <c r="F8" s="856">
        <f>+E6</f>
        <v>592.70000000000005</v>
      </c>
      <c r="G8" s="840" t="str">
        <f>+E4</f>
        <v>[m]</v>
      </c>
    </row>
    <row r="9" spans="1:7" ht="16.5" thickBot="1" x14ac:dyDescent="0.3">
      <c r="A9" s="41"/>
      <c r="B9" s="835"/>
      <c r="C9" s="836"/>
      <c r="D9" s="836"/>
      <c r="E9" s="837"/>
      <c r="F9" s="858"/>
      <c r="G9" s="841"/>
    </row>
    <row r="10" spans="1:7" ht="15.75" x14ac:dyDescent="0.25">
      <c r="A10" s="41"/>
      <c r="B10" s="41"/>
      <c r="C10" s="41"/>
      <c r="D10" s="41"/>
      <c r="E10" s="41"/>
      <c r="F10" s="41"/>
      <c r="G10" s="41"/>
    </row>
    <row r="11" spans="1:7" ht="18" x14ac:dyDescent="0.25">
      <c r="A11" s="18" t="str">
        <f>+PRESUPUESTO!$D$43</f>
        <v>4.2.2</v>
      </c>
      <c r="B11" s="277" t="str">
        <f>+PRESUPUESTO!$E$43</f>
        <v>Traslado de línea de Media Tensión (13,2 kV)</v>
      </c>
      <c r="C11" s="152"/>
      <c r="D11" s="152"/>
      <c r="E11" s="152"/>
      <c r="F11" s="152"/>
      <c r="G11" s="152"/>
    </row>
    <row r="12" spans="1:7" ht="16.5" thickBot="1" x14ac:dyDescent="0.3">
      <c r="A12" s="41"/>
      <c r="B12" s="41"/>
      <c r="C12" s="41"/>
      <c r="D12" s="41"/>
      <c r="E12" s="41"/>
      <c r="F12" s="41"/>
      <c r="G12" s="41"/>
    </row>
    <row r="13" spans="1:7" ht="15.75" x14ac:dyDescent="0.25">
      <c r="A13" s="41"/>
      <c r="B13" s="863" t="s">
        <v>255</v>
      </c>
      <c r="C13" s="914"/>
      <c r="D13" s="915"/>
      <c r="E13" s="78" t="s">
        <v>9</v>
      </c>
      <c r="F13" s="41"/>
      <c r="G13" s="46"/>
    </row>
    <row r="14" spans="1:7" ht="16.5" thickBot="1" x14ac:dyDescent="0.3">
      <c r="A14" s="41"/>
      <c r="B14" s="866"/>
      <c r="C14" s="916"/>
      <c r="D14" s="917"/>
      <c r="E14" s="79" t="s">
        <v>10</v>
      </c>
      <c r="F14" s="41"/>
      <c r="G14" s="46"/>
    </row>
    <row r="15" spans="1:7" ht="15.75" thickBot="1" x14ac:dyDescent="0.3">
      <c r="A15" s="88"/>
      <c r="B15" s="188">
        <v>0</v>
      </c>
      <c r="C15" s="189" t="s">
        <v>8</v>
      </c>
      <c r="D15" s="190">
        <v>11168</v>
      </c>
      <c r="E15" s="58">
        <v>1815.5</v>
      </c>
      <c r="F15" s="88"/>
      <c r="G15" s="47"/>
    </row>
    <row r="16" spans="1:7" ht="16.5" thickBot="1" x14ac:dyDescent="0.3">
      <c r="A16" s="41"/>
      <c r="B16" s="41"/>
      <c r="C16" s="41"/>
      <c r="D16" s="275" t="s">
        <v>23</v>
      </c>
      <c r="E16" s="55">
        <f>SUM(E15:E15)</f>
        <v>1815.5</v>
      </c>
      <c r="F16" s="41"/>
      <c r="G16" s="41"/>
    </row>
    <row r="17" spans="1:7" ht="16.5" thickBot="1" x14ac:dyDescent="0.3">
      <c r="A17" s="41"/>
      <c r="B17" s="60"/>
      <c r="C17" s="41"/>
      <c r="D17" s="41"/>
      <c r="E17" s="41"/>
      <c r="F17" s="41"/>
      <c r="G17" s="41"/>
    </row>
    <row r="18" spans="1:7" ht="16.5" customHeight="1" x14ac:dyDescent="0.25">
      <c r="A18" s="41"/>
      <c r="B18" s="832" t="str">
        <f>+B11</f>
        <v>Traslado de línea de Media Tensión (13,2 kV)</v>
      </c>
      <c r="C18" s="833"/>
      <c r="D18" s="833"/>
      <c r="E18" s="834"/>
      <c r="F18" s="856">
        <f>+E16</f>
        <v>1815.5</v>
      </c>
      <c r="G18" s="840" t="str">
        <f>+E14</f>
        <v>[m]</v>
      </c>
    </row>
    <row r="19" spans="1:7" ht="16.5" thickBot="1" x14ac:dyDescent="0.3">
      <c r="A19" s="41"/>
      <c r="B19" s="835"/>
      <c r="C19" s="836"/>
      <c r="D19" s="836"/>
      <c r="E19" s="837"/>
      <c r="F19" s="858"/>
      <c r="G19" s="841"/>
    </row>
    <row r="20" spans="1:7" ht="15.75" x14ac:dyDescent="0.25">
      <c r="A20" s="41"/>
      <c r="B20" s="66"/>
      <c r="C20" s="66"/>
      <c r="D20" s="63"/>
      <c r="E20" s="64"/>
      <c r="F20" s="63"/>
      <c r="G20" s="46"/>
    </row>
    <row r="21" spans="1:7" ht="18" x14ac:dyDescent="0.25">
      <c r="A21" s="18" t="str">
        <f>+PRESUPUESTO!$D$44</f>
        <v>4.2.3</v>
      </c>
      <c r="B21" s="277" t="str">
        <f>+PRESUPUESTO!$E$44</f>
        <v>Traslado de línea de Media Tensión (33 kV)</v>
      </c>
      <c r="C21" s="152"/>
      <c r="D21" s="152"/>
      <c r="E21" s="152"/>
      <c r="F21" s="152"/>
      <c r="G21" s="152"/>
    </row>
    <row r="22" spans="1:7" ht="16.5" thickBot="1" x14ac:dyDescent="0.3">
      <c r="A22" s="41"/>
      <c r="B22" s="41"/>
      <c r="C22" s="41"/>
      <c r="D22" s="41"/>
      <c r="E22" s="41"/>
      <c r="F22" s="41"/>
      <c r="G22" s="41"/>
    </row>
    <row r="23" spans="1:7" ht="15.75" x14ac:dyDescent="0.25">
      <c r="A23" s="41"/>
      <c r="B23" s="863" t="s">
        <v>255</v>
      </c>
      <c r="C23" s="914"/>
      <c r="D23" s="915"/>
      <c r="E23" s="78" t="s">
        <v>9</v>
      </c>
      <c r="F23" s="41"/>
      <c r="G23" s="46"/>
    </row>
    <row r="24" spans="1:7" ht="16.5" thickBot="1" x14ac:dyDescent="0.3">
      <c r="A24" s="41"/>
      <c r="B24" s="866"/>
      <c r="C24" s="916"/>
      <c r="D24" s="917"/>
      <c r="E24" s="79" t="s">
        <v>10</v>
      </c>
      <c r="F24" s="41"/>
      <c r="G24" s="46"/>
    </row>
    <row r="25" spans="1:7" ht="15.75" thickBot="1" x14ac:dyDescent="0.3">
      <c r="A25" s="88"/>
      <c r="B25" s="188">
        <v>0</v>
      </c>
      <c r="C25" s="189" t="s">
        <v>8</v>
      </c>
      <c r="D25" s="190">
        <v>11168</v>
      </c>
      <c r="E25" s="58">
        <v>343.5</v>
      </c>
      <c r="F25" s="88"/>
      <c r="G25" s="47"/>
    </row>
    <row r="26" spans="1:7" ht="16.5" thickBot="1" x14ac:dyDescent="0.3">
      <c r="A26" s="41"/>
      <c r="B26" s="41"/>
      <c r="C26" s="41"/>
      <c r="D26" s="275" t="s">
        <v>23</v>
      </c>
      <c r="E26" s="55">
        <f>SUM(E25:E25)</f>
        <v>343.5</v>
      </c>
      <c r="F26" s="41"/>
      <c r="G26" s="41"/>
    </row>
    <row r="27" spans="1:7" ht="16.5" thickBot="1" x14ac:dyDescent="0.3">
      <c r="A27" s="41"/>
      <c r="B27" s="60"/>
      <c r="C27" s="41"/>
      <c r="D27" s="41"/>
      <c r="E27" s="41"/>
      <c r="F27" s="41"/>
      <c r="G27" s="41"/>
    </row>
    <row r="28" spans="1:7" ht="18.75" customHeight="1" x14ac:dyDescent="0.25">
      <c r="A28" s="41"/>
      <c r="B28" s="832" t="str">
        <f>+B21</f>
        <v>Traslado de línea de Media Tensión (33 kV)</v>
      </c>
      <c r="C28" s="833"/>
      <c r="D28" s="833"/>
      <c r="E28" s="834"/>
      <c r="F28" s="856">
        <f>+E26</f>
        <v>343.5</v>
      </c>
      <c r="G28" s="840" t="str">
        <f>+E24</f>
        <v>[m]</v>
      </c>
    </row>
    <row r="29" spans="1:7" ht="16.5" thickBot="1" x14ac:dyDescent="0.3">
      <c r="A29" s="41"/>
      <c r="B29" s="835"/>
      <c r="C29" s="836"/>
      <c r="D29" s="836"/>
      <c r="E29" s="837"/>
      <c r="F29" s="858"/>
      <c r="G29" s="841"/>
    </row>
    <row r="30" spans="1:7" ht="15.75" x14ac:dyDescent="0.25">
      <c r="A30" s="41"/>
      <c r="B30" s="41"/>
      <c r="C30" s="41"/>
      <c r="D30" s="41"/>
      <c r="E30" s="41"/>
      <c r="F30" s="41"/>
      <c r="G30" s="41"/>
    </row>
    <row r="31" spans="1:7" ht="18" x14ac:dyDescent="0.25">
      <c r="A31" s="18" t="str">
        <f>+PRESUPUESTO!$D$45</f>
        <v>4.2.4</v>
      </c>
      <c r="B31" s="277" t="str">
        <f>+PRESUPUESTO!$E$45</f>
        <v>Alteo de línea de Baja Tensión</v>
      </c>
      <c r="C31" s="152"/>
      <c r="D31" s="152"/>
      <c r="E31" s="152"/>
      <c r="F31" s="152"/>
      <c r="G31" s="152"/>
    </row>
    <row r="32" spans="1:7" ht="16.5" thickBot="1" x14ac:dyDescent="0.3">
      <c r="A32" s="41"/>
      <c r="B32" s="41"/>
      <c r="C32" s="41"/>
      <c r="D32" s="41"/>
      <c r="E32" s="41"/>
      <c r="F32" s="41"/>
      <c r="G32" s="41"/>
    </row>
    <row r="33" spans="1:7" ht="15.75" x14ac:dyDescent="0.25">
      <c r="A33" s="41"/>
      <c r="B33" s="863" t="s">
        <v>255</v>
      </c>
      <c r="C33" s="914"/>
      <c r="D33" s="915"/>
      <c r="E33" s="78" t="s">
        <v>9</v>
      </c>
      <c r="F33" s="41"/>
      <c r="G33" s="46"/>
    </row>
    <row r="34" spans="1:7" ht="16.5" thickBot="1" x14ac:dyDescent="0.3">
      <c r="A34" s="41"/>
      <c r="B34" s="866"/>
      <c r="C34" s="916"/>
      <c r="D34" s="917"/>
      <c r="E34" s="79" t="s">
        <v>10</v>
      </c>
      <c r="F34" s="41"/>
      <c r="G34" s="46"/>
    </row>
    <row r="35" spans="1:7" ht="15.75" thickBot="1" x14ac:dyDescent="0.3">
      <c r="A35" s="88"/>
      <c r="B35" s="188">
        <v>0</v>
      </c>
      <c r="C35" s="189" t="s">
        <v>8</v>
      </c>
      <c r="D35" s="190">
        <v>11168</v>
      </c>
      <c r="E35" s="58">
        <v>167.8</v>
      </c>
      <c r="F35" s="88"/>
      <c r="G35" s="47"/>
    </row>
    <row r="36" spans="1:7" ht="16.5" thickBot="1" x14ac:dyDescent="0.3">
      <c r="A36" s="41"/>
      <c r="B36" s="41"/>
      <c r="C36" s="41"/>
      <c r="D36" s="275" t="s">
        <v>23</v>
      </c>
      <c r="E36" s="55">
        <f>SUM(E35:E35)</f>
        <v>167.8</v>
      </c>
      <c r="F36" s="41"/>
      <c r="G36" s="41"/>
    </row>
    <row r="37" spans="1:7" ht="16.5" thickBot="1" x14ac:dyDescent="0.3">
      <c r="A37" s="41"/>
      <c r="B37" s="60"/>
      <c r="C37" s="41"/>
      <c r="D37" s="41"/>
      <c r="E37" s="41"/>
      <c r="F37" s="41"/>
      <c r="G37" s="41"/>
    </row>
    <row r="38" spans="1:7" ht="18.75" customHeight="1" x14ac:dyDescent="0.25">
      <c r="A38" s="41"/>
      <c r="B38" s="832" t="str">
        <f>+B31</f>
        <v>Alteo de línea de Baja Tensión</v>
      </c>
      <c r="C38" s="833"/>
      <c r="D38" s="833"/>
      <c r="E38" s="834"/>
      <c r="F38" s="856">
        <f>+E36</f>
        <v>167.8</v>
      </c>
      <c r="G38" s="840" t="str">
        <f>+E34</f>
        <v>[m]</v>
      </c>
    </row>
    <row r="39" spans="1:7" ht="16.5" thickBot="1" x14ac:dyDescent="0.3">
      <c r="A39" s="41"/>
      <c r="B39" s="835"/>
      <c r="C39" s="836"/>
      <c r="D39" s="836"/>
      <c r="E39" s="837"/>
      <c r="F39" s="858"/>
      <c r="G39" s="841"/>
    </row>
    <row r="40" spans="1:7" ht="15.75" x14ac:dyDescent="0.25">
      <c r="A40" s="41"/>
      <c r="B40" s="41"/>
      <c r="C40" s="41"/>
      <c r="D40" s="41"/>
      <c r="E40" s="41"/>
      <c r="F40" s="41"/>
      <c r="G40" s="41"/>
    </row>
    <row r="41" spans="1:7" ht="18" x14ac:dyDescent="0.25">
      <c r="A41" s="18" t="str">
        <f>+PRESUPUESTO!$D$46</f>
        <v>4.2.5</v>
      </c>
      <c r="B41" s="277" t="str">
        <f>+PRESUPUESTO!$E$46</f>
        <v>Alteo de línea de Media Tensión (7,6 kV)</v>
      </c>
      <c r="C41" s="152"/>
      <c r="D41" s="152"/>
      <c r="E41" s="152"/>
      <c r="F41" s="152"/>
      <c r="G41" s="152"/>
    </row>
    <row r="42" spans="1:7" ht="16.5" thickBot="1" x14ac:dyDescent="0.3">
      <c r="A42" s="41"/>
      <c r="B42" s="41"/>
      <c r="C42" s="41"/>
      <c r="D42" s="41"/>
      <c r="E42" s="41"/>
      <c r="F42" s="41"/>
      <c r="G42" s="41"/>
    </row>
    <row r="43" spans="1:7" ht="15.75" x14ac:dyDescent="0.25">
      <c r="A43" s="41"/>
      <c r="B43" s="863" t="s">
        <v>255</v>
      </c>
      <c r="C43" s="914"/>
      <c r="D43" s="915"/>
      <c r="E43" s="78" t="s">
        <v>9</v>
      </c>
      <c r="F43" s="41"/>
      <c r="G43" s="46"/>
    </row>
    <row r="44" spans="1:7" ht="16.5" thickBot="1" x14ac:dyDescent="0.3">
      <c r="A44" s="41"/>
      <c r="B44" s="866"/>
      <c r="C44" s="916"/>
      <c r="D44" s="917"/>
      <c r="E44" s="79" t="s">
        <v>10</v>
      </c>
      <c r="F44" s="41"/>
      <c r="G44" s="46"/>
    </row>
    <row r="45" spans="1:7" ht="15.75" thickBot="1" x14ac:dyDescent="0.3">
      <c r="A45" s="88"/>
      <c r="B45" s="188">
        <v>0</v>
      </c>
      <c r="C45" s="189" t="s">
        <v>8</v>
      </c>
      <c r="D45" s="190">
        <v>11168</v>
      </c>
      <c r="E45" s="58">
        <v>0</v>
      </c>
      <c r="F45" s="88"/>
      <c r="G45" s="47"/>
    </row>
    <row r="46" spans="1:7" ht="16.5" thickBot="1" x14ac:dyDescent="0.3">
      <c r="A46" s="41"/>
      <c r="B46" s="41"/>
      <c r="C46" s="41"/>
      <c r="D46" s="275" t="s">
        <v>23</v>
      </c>
      <c r="E46" s="55">
        <f>SUM(E45:E45)</f>
        <v>0</v>
      </c>
      <c r="F46" s="41"/>
      <c r="G46" s="41"/>
    </row>
    <row r="47" spans="1:7" ht="16.5" thickBot="1" x14ac:dyDescent="0.3">
      <c r="A47" s="41"/>
      <c r="B47" s="60"/>
      <c r="C47" s="41"/>
      <c r="D47" s="41"/>
      <c r="E47" s="41"/>
      <c r="F47" s="41"/>
      <c r="G47" s="41"/>
    </row>
    <row r="48" spans="1:7" ht="18.75" customHeight="1" x14ac:dyDescent="0.25">
      <c r="A48" s="41"/>
      <c r="B48" s="832" t="str">
        <f>+B41</f>
        <v>Alteo de línea de Media Tensión (7,6 kV)</v>
      </c>
      <c r="C48" s="833"/>
      <c r="D48" s="833"/>
      <c r="E48" s="834"/>
      <c r="F48" s="856">
        <f>+E46</f>
        <v>0</v>
      </c>
      <c r="G48" s="840" t="str">
        <f>+E44</f>
        <v>[m]</v>
      </c>
    </row>
    <row r="49" spans="1:7" ht="16.5" thickBot="1" x14ac:dyDescent="0.3">
      <c r="A49" s="41"/>
      <c r="B49" s="835"/>
      <c r="C49" s="836"/>
      <c r="D49" s="836"/>
      <c r="E49" s="837"/>
      <c r="F49" s="858"/>
      <c r="G49" s="841"/>
    </row>
    <row r="50" spans="1:7" ht="15.75" x14ac:dyDescent="0.25">
      <c r="A50" s="41"/>
      <c r="B50" s="41"/>
      <c r="C50" s="41"/>
      <c r="D50" s="41"/>
      <c r="E50" s="41"/>
      <c r="F50" s="41"/>
      <c r="G50" s="41"/>
    </row>
    <row r="51" spans="1:7" ht="18" x14ac:dyDescent="0.25">
      <c r="A51" s="18" t="str">
        <f>+PRESUPUESTO!$D$47</f>
        <v>4.2.6</v>
      </c>
      <c r="B51" s="19" t="str">
        <f>+PRESUPUESTO!$E$47</f>
        <v>Alteo de línea de Media Tensión (13,2 kV)</v>
      </c>
      <c r="C51" s="152"/>
      <c r="D51" s="152"/>
      <c r="E51" s="152"/>
      <c r="F51" s="152"/>
      <c r="G51" s="152"/>
    </row>
    <row r="52" spans="1:7" ht="16.5" thickBot="1" x14ac:dyDescent="0.3">
      <c r="A52" s="41"/>
      <c r="B52" s="41"/>
      <c r="C52" s="41"/>
      <c r="D52" s="41"/>
      <c r="E52" s="41"/>
      <c r="F52" s="41"/>
      <c r="G52" s="41"/>
    </row>
    <row r="53" spans="1:7" ht="15.75" x14ac:dyDescent="0.25">
      <c r="A53" s="41"/>
      <c r="B53" s="863" t="s">
        <v>255</v>
      </c>
      <c r="C53" s="914"/>
      <c r="D53" s="915"/>
      <c r="E53" s="78" t="s">
        <v>9</v>
      </c>
      <c r="F53" s="41"/>
      <c r="G53" s="46"/>
    </row>
    <row r="54" spans="1:7" ht="16.5" thickBot="1" x14ac:dyDescent="0.3">
      <c r="A54" s="41"/>
      <c r="B54" s="866"/>
      <c r="C54" s="916"/>
      <c r="D54" s="917"/>
      <c r="E54" s="79" t="s">
        <v>10</v>
      </c>
      <c r="F54" s="41"/>
      <c r="G54" s="46"/>
    </row>
    <row r="55" spans="1:7" ht="15.75" thickBot="1" x14ac:dyDescent="0.3">
      <c r="A55" s="88"/>
      <c r="B55" s="188">
        <v>0</v>
      </c>
      <c r="C55" s="189" t="s">
        <v>8</v>
      </c>
      <c r="D55" s="190">
        <v>11168</v>
      </c>
      <c r="E55" s="58">
        <v>375.1</v>
      </c>
      <c r="F55" s="88"/>
      <c r="G55" s="47"/>
    </row>
    <row r="56" spans="1:7" ht="16.5" thickBot="1" x14ac:dyDescent="0.3">
      <c r="A56" s="41"/>
      <c r="B56" s="41"/>
      <c r="C56" s="41"/>
      <c r="D56" s="275" t="s">
        <v>23</v>
      </c>
      <c r="E56" s="55">
        <f>SUM(E55:E55)</f>
        <v>375.1</v>
      </c>
      <c r="F56" s="41"/>
      <c r="G56" s="41"/>
    </row>
    <row r="57" spans="1:7" ht="16.5" thickBot="1" x14ac:dyDescent="0.3">
      <c r="A57" s="41"/>
      <c r="B57" s="60"/>
      <c r="C57" s="41"/>
      <c r="D57" s="41"/>
      <c r="E57" s="41"/>
      <c r="F57" s="41"/>
      <c r="G57" s="41"/>
    </row>
    <row r="58" spans="1:7" ht="16.5" customHeight="1" x14ac:dyDescent="0.25">
      <c r="A58" s="41"/>
      <c r="B58" s="832" t="str">
        <f>+B51</f>
        <v>Alteo de línea de Media Tensión (13,2 kV)</v>
      </c>
      <c r="C58" s="833"/>
      <c r="D58" s="833"/>
      <c r="E58" s="834"/>
      <c r="F58" s="856">
        <f>+E56</f>
        <v>375.1</v>
      </c>
      <c r="G58" s="840" t="str">
        <f>+E54</f>
        <v>[m]</v>
      </c>
    </row>
    <row r="59" spans="1:7" ht="16.5" thickBot="1" x14ac:dyDescent="0.3">
      <c r="A59" s="41"/>
      <c r="B59" s="835"/>
      <c r="C59" s="836"/>
      <c r="D59" s="836"/>
      <c r="E59" s="837"/>
      <c r="F59" s="858"/>
      <c r="G59" s="841"/>
    </row>
    <row r="60" spans="1:7" ht="15.75" x14ac:dyDescent="0.25">
      <c r="A60" s="41"/>
      <c r="B60" s="41"/>
      <c r="C60" s="41"/>
      <c r="D60" s="41"/>
      <c r="E60" s="41"/>
      <c r="F60" s="41"/>
      <c r="G60" s="41"/>
    </row>
  </sheetData>
  <mergeCells count="24">
    <mergeCell ref="F48:F49"/>
    <mergeCell ref="G48:G49"/>
    <mergeCell ref="B58:E59"/>
    <mergeCell ref="F58:F59"/>
    <mergeCell ref="G58:G59"/>
    <mergeCell ref="B53:D54"/>
    <mergeCell ref="F38:F39"/>
    <mergeCell ref="G38:G39"/>
    <mergeCell ref="B18:E19"/>
    <mergeCell ref="F18:F19"/>
    <mergeCell ref="B23:D24"/>
    <mergeCell ref="B33:D34"/>
    <mergeCell ref="F8:F9"/>
    <mergeCell ref="G8:G9"/>
    <mergeCell ref="G18:G19"/>
    <mergeCell ref="B28:E29"/>
    <mergeCell ref="F28:F29"/>
    <mergeCell ref="G28:G29"/>
    <mergeCell ref="B43:D44"/>
    <mergeCell ref="B48:E49"/>
    <mergeCell ref="B3:D4"/>
    <mergeCell ref="B13:D14"/>
    <mergeCell ref="B8:E9"/>
    <mergeCell ref="B38:E39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G8"/>
  <sheetViews>
    <sheetView view="pageBreakPreview" zoomScaleNormal="100" zoomScaleSheetLayoutView="100" workbookViewId="0">
      <selection activeCell="D5" sqref="D5"/>
    </sheetView>
  </sheetViews>
  <sheetFormatPr baseColWidth="10" defaultRowHeight="15" x14ac:dyDescent="0.25"/>
  <cols>
    <col min="1" max="1" width="7.42578125" bestFit="1" customWidth="1"/>
  </cols>
  <sheetData>
    <row r="1" spans="1:7" ht="18" x14ac:dyDescent="0.25">
      <c r="A1" s="18" t="s">
        <v>68</v>
      </c>
      <c r="B1" s="19" t="str">
        <f>+PRESUPUESTO!E49</f>
        <v>Demolición de alcantarillas y estructuras existentes</v>
      </c>
      <c r="C1" s="152"/>
      <c r="D1" s="152"/>
      <c r="E1" s="152"/>
      <c r="F1" s="152"/>
      <c r="G1" s="152"/>
    </row>
    <row r="2" spans="1:7" ht="15.75" thickBot="1" x14ac:dyDescent="0.3"/>
    <row r="3" spans="1:7" ht="15.75" x14ac:dyDescent="0.25">
      <c r="B3" s="863" t="s">
        <v>255</v>
      </c>
      <c r="C3" s="914"/>
      <c r="D3" s="915"/>
      <c r="E3" s="78" t="s">
        <v>233</v>
      </c>
      <c r="G3" s="46"/>
    </row>
    <row r="4" spans="1:7" ht="16.5" thickBot="1" x14ac:dyDescent="0.3">
      <c r="B4" s="866"/>
      <c r="C4" s="916"/>
      <c r="D4" s="917"/>
      <c r="E4" s="79" t="s">
        <v>234</v>
      </c>
      <c r="G4" s="46"/>
    </row>
    <row r="5" spans="1:7" ht="15.75" thickBot="1" x14ac:dyDescent="0.3">
      <c r="A5" s="88"/>
      <c r="B5" s="188">
        <v>0</v>
      </c>
      <c r="C5" s="189" t="s">
        <v>8</v>
      </c>
      <c r="D5" s="190">
        <v>11168</v>
      </c>
      <c r="E5" s="58">
        <v>1</v>
      </c>
      <c r="F5" s="88"/>
      <c r="G5" s="47"/>
    </row>
    <row r="6" spans="1:7" ht="16.5" thickBot="1" x14ac:dyDescent="0.3">
      <c r="D6" s="81" t="s">
        <v>23</v>
      </c>
      <c r="E6" s="55">
        <v>1</v>
      </c>
    </row>
    <row r="7" spans="1:7" ht="16.5" thickBot="1" x14ac:dyDescent="0.3">
      <c r="B7" s="60"/>
    </row>
    <row r="8" spans="1:7" ht="18.75" thickBot="1" x14ac:dyDescent="0.3">
      <c r="B8" s="992" t="s">
        <v>232</v>
      </c>
      <c r="C8" s="993"/>
      <c r="D8" s="993"/>
      <c r="E8" s="994"/>
      <c r="F8" s="324">
        <v>1</v>
      </c>
      <c r="G8" s="258" t="s">
        <v>234</v>
      </c>
    </row>
  </sheetData>
  <mergeCells count="2">
    <mergeCell ref="B3:D4"/>
    <mergeCell ref="B8:E8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Q29"/>
  <sheetViews>
    <sheetView showGridLines="0" view="pageBreakPreview" zoomScale="85" zoomScaleNormal="100" zoomScaleSheetLayoutView="85" workbookViewId="0">
      <selection activeCell="H27" sqref="H27"/>
    </sheetView>
  </sheetViews>
  <sheetFormatPr baseColWidth="10" defaultColWidth="9.7109375" defaultRowHeight="15" customHeight="1" x14ac:dyDescent="0.2"/>
  <cols>
    <col min="1" max="1" width="5.140625" style="318" bestFit="1" customWidth="1"/>
    <col min="2" max="2" width="15.28515625" style="319" customWidth="1"/>
    <col min="3" max="4" width="12.7109375" style="316" customWidth="1"/>
    <col min="5" max="5" width="10" style="316" customWidth="1"/>
    <col min="6" max="7" width="12.7109375" style="316" customWidth="1"/>
    <col min="8" max="8" width="14.28515625" style="316" customWidth="1"/>
    <col min="9" max="9" width="4.7109375" style="316" customWidth="1"/>
    <col min="10" max="15" width="9.7109375" style="316"/>
    <col min="16" max="17" width="9.7109375" style="317"/>
    <col min="18" max="16384" width="9.7109375" style="318"/>
  </cols>
  <sheetData>
    <row r="1" spans="1:17" ht="30" customHeight="1" x14ac:dyDescent="0.25">
      <c r="A1" s="18" t="str">
        <f>+PRESUPUESTO!C51</f>
        <v>5.1</v>
      </c>
      <c r="B1" s="45" t="str">
        <f>+PRESUPUESTO!E51</f>
        <v>Señalización vertical lateral</v>
      </c>
      <c r="C1" s="45"/>
      <c r="D1" s="45"/>
      <c r="E1" s="45"/>
      <c r="F1" s="45"/>
      <c r="G1" s="45"/>
      <c r="H1" s="45"/>
      <c r="I1" s="45"/>
    </row>
    <row r="2" spans="1:17" ht="18" customHeight="1" thickBot="1" x14ac:dyDescent="0.25">
      <c r="A2" s="316"/>
      <c r="B2" s="317"/>
      <c r="C2" s="317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</row>
    <row r="3" spans="1:17" ht="18" customHeight="1" x14ac:dyDescent="0.2">
      <c r="B3" s="1024" t="s">
        <v>32</v>
      </c>
      <c r="C3" s="863" t="s">
        <v>194</v>
      </c>
      <c r="D3" s="914"/>
      <c r="E3" s="914"/>
      <c r="F3" s="91" t="s">
        <v>24</v>
      </c>
      <c r="G3" s="113" t="s">
        <v>21</v>
      </c>
      <c r="H3" s="114" t="s">
        <v>24</v>
      </c>
    </row>
    <row r="4" spans="1:17" ht="18" customHeight="1" thickBot="1" x14ac:dyDescent="0.25">
      <c r="B4" s="1025"/>
      <c r="C4" s="866"/>
      <c r="D4" s="916"/>
      <c r="E4" s="916"/>
      <c r="F4" s="296" t="s">
        <v>241</v>
      </c>
      <c r="G4" s="332" t="s">
        <v>196</v>
      </c>
      <c r="H4" s="196" t="s">
        <v>241</v>
      </c>
    </row>
    <row r="5" spans="1:17" ht="18" customHeight="1" x14ac:dyDescent="0.2">
      <c r="B5" s="1026"/>
      <c r="C5" s="1028" t="s">
        <v>197</v>
      </c>
      <c r="D5" s="1029"/>
      <c r="E5" s="1030"/>
      <c r="F5" s="326"/>
      <c r="G5" s="333"/>
      <c r="H5" s="336"/>
    </row>
    <row r="6" spans="1:17" ht="18" customHeight="1" x14ac:dyDescent="0.2">
      <c r="B6" s="1026"/>
      <c r="C6" s="1011" t="s">
        <v>266</v>
      </c>
      <c r="D6" s="1012"/>
      <c r="E6" s="1013"/>
      <c r="F6" s="330">
        <v>0.08</v>
      </c>
      <c r="G6" s="333">
        <v>80</v>
      </c>
      <c r="H6" s="360">
        <f t="shared" ref="H6:H12" si="0">F6*G6</f>
        <v>6.4</v>
      </c>
    </row>
    <row r="7" spans="1:17" ht="18" customHeight="1" x14ac:dyDescent="0.2">
      <c r="B7" s="1026"/>
      <c r="C7" s="1031" t="s">
        <v>198</v>
      </c>
      <c r="D7" s="1032"/>
      <c r="E7" s="1033"/>
      <c r="F7" s="330"/>
      <c r="G7" s="333"/>
      <c r="H7" s="360"/>
    </row>
    <row r="8" spans="1:17" ht="18" customHeight="1" x14ac:dyDescent="0.2">
      <c r="B8" s="1026"/>
      <c r="C8" s="1011" t="s">
        <v>199</v>
      </c>
      <c r="D8" s="1012"/>
      <c r="E8" s="1013"/>
      <c r="F8" s="330">
        <v>0.81</v>
      </c>
      <c r="G8" s="333">
        <v>3</v>
      </c>
      <c r="H8" s="360">
        <f t="shared" si="0"/>
        <v>2.4300000000000002</v>
      </c>
    </row>
    <row r="9" spans="1:17" ht="18" customHeight="1" x14ac:dyDescent="0.2">
      <c r="B9" s="1026"/>
      <c r="C9" s="1011" t="s">
        <v>200</v>
      </c>
      <c r="D9" s="1012"/>
      <c r="E9" s="1013"/>
      <c r="F9" s="330">
        <v>0.81</v>
      </c>
      <c r="G9" s="333">
        <v>3</v>
      </c>
      <c r="H9" s="360">
        <f t="shared" si="0"/>
        <v>2.4300000000000002</v>
      </c>
    </row>
    <row r="10" spans="1:17" ht="18" customHeight="1" x14ac:dyDescent="0.2">
      <c r="B10" s="1026"/>
      <c r="C10" s="1011" t="s">
        <v>267</v>
      </c>
      <c r="D10" s="1012"/>
      <c r="E10" s="1013"/>
      <c r="F10" s="330">
        <v>0.81</v>
      </c>
      <c r="G10" s="333">
        <v>4</v>
      </c>
      <c r="H10" s="360">
        <f t="shared" si="0"/>
        <v>3.24</v>
      </c>
    </row>
    <row r="11" spans="1:17" ht="18" customHeight="1" x14ac:dyDescent="0.2">
      <c r="B11" s="1026"/>
      <c r="C11" s="1011" t="s">
        <v>201</v>
      </c>
      <c r="D11" s="1012"/>
      <c r="E11" s="1013"/>
      <c r="F11" s="330">
        <v>0.81</v>
      </c>
      <c r="G11" s="333">
        <v>10</v>
      </c>
      <c r="H11" s="360">
        <f t="shared" si="0"/>
        <v>8.1000000000000014</v>
      </c>
    </row>
    <row r="12" spans="1:17" ht="18" customHeight="1" x14ac:dyDescent="0.2">
      <c r="B12" s="1026"/>
      <c r="C12" s="1011" t="s">
        <v>202</v>
      </c>
      <c r="D12" s="1012"/>
      <c r="E12" s="1013"/>
      <c r="F12" s="330">
        <v>0.81</v>
      </c>
      <c r="G12" s="333">
        <v>20</v>
      </c>
      <c r="H12" s="360">
        <f t="shared" si="0"/>
        <v>16.200000000000003</v>
      </c>
    </row>
    <row r="13" spans="1:17" ht="18" customHeight="1" x14ac:dyDescent="0.2">
      <c r="B13" s="1026"/>
      <c r="C13" s="1014" t="s">
        <v>203</v>
      </c>
      <c r="D13" s="1015"/>
      <c r="E13" s="1016"/>
      <c r="F13" s="330"/>
      <c r="G13" s="333"/>
      <c r="H13" s="360"/>
    </row>
    <row r="14" spans="1:17" ht="18" customHeight="1" x14ac:dyDescent="0.2">
      <c r="B14" s="1026"/>
      <c r="C14" s="1011" t="s">
        <v>204</v>
      </c>
      <c r="D14" s="1012"/>
      <c r="E14" s="1013"/>
      <c r="F14" s="330">
        <v>0.64</v>
      </c>
      <c r="G14" s="333">
        <v>8</v>
      </c>
      <c r="H14" s="360">
        <f t="shared" ref="H14" si="1">F14*G14</f>
        <v>5.12</v>
      </c>
    </row>
    <row r="15" spans="1:17" ht="18" customHeight="1" x14ac:dyDescent="0.2">
      <c r="B15" s="1026"/>
      <c r="C15" s="1014" t="s">
        <v>205</v>
      </c>
      <c r="D15" s="1015"/>
      <c r="E15" s="1016"/>
      <c r="F15" s="330"/>
      <c r="G15" s="333"/>
      <c r="H15" s="360"/>
    </row>
    <row r="16" spans="1:17" ht="18" customHeight="1" x14ac:dyDescent="0.2">
      <c r="B16" s="1026"/>
      <c r="C16" s="1011" t="s">
        <v>206</v>
      </c>
      <c r="D16" s="1012"/>
      <c r="E16" s="1013"/>
      <c r="F16" s="330">
        <v>0.64</v>
      </c>
      <c r="G16" s="333">
        <v>40</v>
      </c>
      <c r="H16" s="360">
        <f t="shared" ref="H16:H17" si="2">F16*G16</f>
        <v>25.6</v>
      </c>
    </row>
    <row r="17" spans="1:17" ht="18" customHeight="1" x14ac:dyDescent="0.2">
      <c r="B17" s="1026"/>
      <c r="C17" s="1011" t="s">
        <v>207</v>
      </c>
      <c r="D17" s="1012"/>
      <c r="E17" s="1013"/>
      <c r="F17" s="330">
        <v>0.64</v>
      </c>
      <c r="G17" s="333">
        <v>10</v>
      </c>
      <c r="H17" s="360">
        <f t="shared" si="2"/>
        <v>6.4</v>
      </c>
    </row>
    <row r="18" spans="1:17" ht="18" customHeight="1" x14ac:dyDescent="0.2">
      <c r="B18" s="1026"/>
      <c r="C18" s="1014" t="s">
        <v>268</v>
      </c>
      <c r="D18" s="1015"/>
      <c r="E18" s="1016"/>
      <c r="F18" s="330"/>
      <c r="G18" s="333"/>
      <c r="H18" s="360"/>
    </row>
    <row r="19" spans="1:17" ht="18" customHeight="1" x14ac:dyDescent="0.2">
      <c r="B19" s="1026"/>
      <c r="C19" s="1011" t="s">
        <v>208</v>
      </c>
      <c r="D19" s="1012"/>
      <c r="E19" s="1013"/>
      <c r="F19" s="330">
        <v>0.6</v>
      </c>
      <c r="G19" s="333">
        <v>24</v>
      </c>
      <c r="H19" s="360">
        <f>F19*G19</f>
        <v>14.399999999999999</v>
      </c>
    </row>
    <row r="20" spans="1:17" ht="18" customHeight="1" x14ac:dyDescent="0.2">
      <c r="B20" s="1026"/>
      <c r="C20" s="1011" t="s">
        <v>209</v>
      </c>
      <c r="D20" s="1012"/>
      <c r="E20" s="1013"/>
      <c r="F20" s="330">
        <v>0.35</v>
      </c>
      <c r="G20" s="333">
        <v>10</v>
      </c>
      <c r="H20" s="360">
        <f>F20*G20</f>
        <v>3.5</v>
      </c>
    </row>
    <row r="21" spans="1:17" ht="18" customHeight="1" x14ac:dyDescent="0.2">
      <c r="B21" s="1026"/>
      <c r="C21" s="1014" t="s">
        <v>210</v>
      </c>
      <c r="D21" s="1015"/>
      <c r="E21" s="1016"/>
      <c r="F21" s="330"/>
      <c r="G21" s="333"/>
      <c r="H21" s="360"/>
    </row>
    <row r="22" spans="1:17" ht="18" customHeight="1" x14ac:dyDescent="0.2">
      <c r="B22" s="1026"/>
      <c r="C22" s="1011" t="s">
        <v>269</v>
      </c>
      <c r="D22" s="1012"/>
      <c r="E22" s="1013"/>
      <c r="F22" s="330">
        <v>0.23</v>
      </c>
      <c r="G22" s="333">
        <v>7</v>
      </c>
      <c r="H22" s="360">
        <f t="shared" ref="H22:H23" si="3">F22*G22</f>
        <v>1.61</v>
      </c>
    </row>
    <row r="23" spans="1:17" ht="18" customHeight="1" x14ac:dyDescent="0.2">
      <c r="B23" s="1026"/>
      <c r="C23" s="1021" t="s">
        <v>270</v>
      </c>
      <c r="D23" s="1022"/>
      <c r="E23" s="1023"/>
      <c r="F23" s="330">
        <v>0.2</v>
      </c>
      <c r="G23" s="333">
        <v>3</v>
      </c>
      <c r="H23" s="360">
        <f t="shared" si="3"/>
        <v>0.60000000000000009</v>
      </c>
    </row>
    <row r="24" spans="1:17" ht="18" customHeight="1" x14ac:dyDescent="0.2">
      <c r="B24" s="1026"/>
      <c r="C24" s="1011" t="s">
        <v>211</v>
      </c>
      <c r="D24" s="1012"/>
      <c r="E24" s="1013"/>
      <c r="F24" s="72">
        <f>2.4*1.2</f>
        <v>2.88</v>
      </c>
      <c r="G24" s="333">
        <v>18</v>
      </c>
      <c r="H24" s="360">
        <f>F24*G24</f>
        <v>51.839999999999996</v>
      </c>
    </row>
    <row r="25" spans="1:17" ht="18" customHeight="1" x14ac:dyDescent="0.2">
      <c r="B25" s="1026"/>
      <c r="C25" s="1011" t="s">
        <v>212</v>
      </c>
      <c r="D25" s="1012"/>
      <c r="E25" s="1013"/>
      <c r="F25" s="87">
        <v>2</v>
      </c>
      <c r="G25" s="334">
        <v>10</v>
      </c>
      <c r="H25" s="361">
        <f>F25*G25</f>
        <v>20</v>
      </c>
    </row>
    <row r="26" spans="1:17" ht="18" customHeight="1" thickBot="1" x14ac:dyDescent="0.25">
      <c r="B26" s="1027"/>
      <c r="C26" s="1017" t="s">
        <v>271</v>
      </c>
      <c r="D26" s="1018"/>
      <c r="E26" s="1019"/>
      <c r="F26" s="74">
        <v>0.22800000000000001</v>
      </c>
      <c r="G26" s="335">
        <v>6</v>
      </c>
      <c r="H26" s="342">
        <f>F26*G26</f>
        <v>1.3680000000000001</v>
      </c>
    </row>
    <row r="27" spans="1:17" ht="18" customHeight="1" thickBot="1" x14ac:dyDescent="0.25">
      <c r="B27" s="293"/>
      <c r="C27" s="293"/>
      <c r="D27" s="293"/>
      <c r="E27" s="293"/>
      <c r="F27" s="46"/>
      <c r="G27" s="294" t="s">
        <v>23</v>
      </c>
      <c r="H27" s="196">
        <f>SUM(H5:H26)</f>
        <v>169.238</v>
      </c>
    </row>
    <row r="28" spans="1:17" ht="18" customHeight="1" thickBot="1" x14ac:dyDescent="0.25"/>
    <row r="29" spans="1:17" s="316" customFormat="1" ht="18.75" thickBot="1" x14ac:dyDescent="0.25">
      <c r="A29" s="318"/>
      <c r="B29" s="319"/>
      <c r="C29" s="1020" t="str">
        <f>+C3</f>
        <v>Señalización Vertical Lateral</v>
      </c>
      <c r="D29" s="982"/>
      <c r="E29" s="982"/>
      <c r="F29" s="983"/>
      <c r="G29" s="325">
        <f>H27</f>
        <v>169.238</v>
      </c>
      <c r="H29" s="280" t="s">
        <v>241</v>
      </c>
      <c r="P29" s="317"/>
      <c r="Q29" s="317"/>
    </row>
  </sheetData>
  <mergeCells count="26">
    <mergeCell ref="B3:B4"/>
    <mergeCell ref="C3:E4"/>
    <mergeCell ref="C19:E19"/>
    <mergeCell ref="B5:B26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26:E26"/>
    <mergeCell ref="C29:F29"/>
    <mergeCell ref="C20:E20"/>
    <mergeCell ref="C21:E21"/>
    <mergeCell ref="C22:E22"/>
    <mergeCell ref="C23:E23"/>
    <mergeCell ref="C24:E24"/>
    <mergeCell ref="C25:E25"/>
  </mergeCells>
  <pageMargins left="1.1811023622047245" right="0.78740157480314965" top="1.1811023622047245" bottom="0.23622047244094491" header="0.23622047244094491" footer="0"/>
  <pageSetup paperSize="9" scale="83" fitToHeight="0" orientation="portrait" r:id="rId1"/>
  <headerFooter scaleWithDoc="0" alignWithMargins="0"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Q13"/>
  <sheetViews>
    <sheetView showGridLines="0" view="pageBreakPreview" zoomScale="85" zoomScaleNormal="100" zoomScaleSheetLayoutView="85" workbookViewId="0">
      <selection activeCell="H9" sqref="H9"/>
    </sheetView>
  </sheetViews>
  <sheetFormatPr baseColWidth="10" defaultColWidth="9.7109375" defaultRowHeight="15" customHeight="1" x14ac:dyDescent="0.2"/>
  <cols>
    <col min="1" max="1" width="5.7109375" style="318" customWidth="1"/>
    <col min="2" max="4" width="16.140625" style="316" customWidth="1"/>
    <col min="5" max="5" width="13" style="316" bestFit="1" customWidth="1"/>
    <col min="6" max="6" width="9.42578125" style="316" bestFit="1" customWidth="1"/>
    <col min="7" max="7" width="14.7109375" style="316" customWidth="1"/>
    <col min="8" max="8" width="13.7109375" style="316" bestFit="1" customWidth="1"/>
    <col min="9" max="9" width="4.7109375" style="316" customWidth="1"/>
    <col min="10" max="15" width="9.7109375" style="316"/>
    <col min="16" max="17" width="9.7109375" style="317"/>
    <col min="18" max="16384" width="9.7109375" style="318"/>
  </cols>
  <sheetData>
    <row r="1" spans="1:17" ht="18" customHeight="1" x14ac:dyDescent="0.25">
      <c r="A1" s="18" t="str">
        <f>+PRESUPUESTO!$C$52</f>
        <v>5.2</v>
      </c>
      <c r="B1" s="45" t="str">
        <f>+PRESUPUESTO!$E$52</f>
        <v>Señalización horizontal por pulverización 1,5 mm</v>
      </c>
      <c r="C1" s="45"/>
      <c r="D1" s="45"/>
      <c r="E1" s="45"/>
      <c r="F1" s="45"/>
      <c r="G1" s="45"/>
      <c r="H1" s="45"/>
      <c r="I1" s="45"/>
    </row>
    <row r="2" spans="1:17" ht="18" customHeight="1" thickBot="1" x14ac:dyDescent="0.25">
      <c r="B2" s="315"/>
      <c r="C2" s="315"/>
      <c r="E2" s="315"/>
      <c r="F2" s="315"/>
      <c r="G2" s="315"/>
    </row>
    <row r="3" spans="1:17" ht="18" customHeight="1" x14ac:dyDescent="0.2">
      <c r="B3" s="863" t="s">
        <v>213</v>
      </c>
      <c r="C3" s="914"/>
      <c r="D3" s="914"/>
      <c r="E3" s="91" t="s">
        <v>9</v>
      </c>
      <c r="F3" s="91" t="s">
        <v>76</v>
      </c>
      <c r="G3" s="1034" t="s">
        <v>214</v>
      </c>
      <c r="H3" s="114" t="s">
        <v>24</v>
      </c>
    </row>
    <row r="4" spans="1:17" ht="18" customHeight="1" thickBot="1" x14ac:dyDescent="0.25">
      <c r="B4" s="956"/>
      <c r="C4" s="957"/>
      <c r="D4" s="957"/>
      <c r="E4" s="296" t="s">
        <v>10</v>
      </c>
      <c r="F4" s="295" t="s">
        <v>10</v>
      </c>
      <c r="G4" s="1035"/>
      <c r="H4" s="196" t="s">
        <v>241</v>
      </c>
    </row>
    <row r="5" spans="1:17" ht="30" customHeight="1" x14ac:dyDescent="0.2">
      <c r="B5" s="1036" t="s">
        <v>215</v>
      </c>
      <c r="C5" s="1037"/>
      <c r="D5" s="1037"/>
      <c r="E5" s="329">
        <v>13229.186600000001</v>
      </c>
      <c r="F5" s="329">
        <v>0.15</v>
      </c>
      <c r="G5" s="337" t="s">
        <v>75</v>
      </c>
      <c r="H5" s="340">
        <f>+E5*F5</f>
        <v>1984.37799</v>
      </c>
    </row>
    <row r="6" spans="1:17" ht="30" customHeight="1" x14ac:dyDescent="0.2">
      <c r="B6" s="1038" t="s">
        <v>216</v>
      </c>
      <c r="C6" s="1039"/>
      <c r="D6" s="1039"/>
      <c r="E6" s="330">
        <v>8391.9500000000007</v>
      </c>
      <c r="F6" s="330">
        <v>0.15</v>
      </c>
      <c r="G6" s="338">
        <v>0.25</v>
      </c>
      <c r="H6" s="341">
        <f>+E6*G6*F6</f>
        <v>314.698125</v>
      </c>
    </row>
    <row r="7" spans="1:17" ht="30" customHeight="1" x14ac:dyDescent="0.2">
      <c r="B7" s="1038" t="s">
        <v>217</v>
      </c>
      <c r="C7" s="1039"/>
      <c r="D7" s="1039"/>
      <c r="E7" s="330">
        <v>267.82</v>
      </c>
      <c r="F7" s="330">
        <v>0.15</v>
      </c>
      <c r="G7" s="338">
        <f>0.5</f>
        <v>0.5</v>
      </c>
      <c r="H7" s="341">
        <f>+E7*G7*F7</f>
        <v>20.086499999999997</v>
      </c>
    </row>
    <row r="8" spans="1:17" ht="30" customHeight="1" thickBot="1" x14ac:dyDescent="0.25">
      <c r="B8" s="1040" t="s">
        <v>218</v>
      </c>
      <c r="C8" s="1041"/>
      <c r="D8" s="1041"/>
      <c r="E8" s="331">
        <v>28259.019</v>
      </c>
      <c r="F8" s="331">
        <v>0.15</v>
      </c>
      <c r="G8" s="339" t="s">
        <v>75</v>
      </c>
      <c r="H8" s="342">
        <f>+E8*F8</f>
        <v>4238.8528500000002</v>
      </c>
    </row>
    <row r="9" spans="1:17" ht="16.5" thickBot="1" x14ac:dyDescent="0.25">
      <c r="B9" s="293"/>
      <c r="C9" s="293"/>
      <c r="D9" s="293"/>
      <c r="E9" s="46"/>
      <c r="F9" s="293"/>
      <c r="G9" s="294" t="s">
        <v>23</v>
      </c>
      <c r="H9" s="196">
        <f>SUM(H5:H8)</f>
        <v>6558.0154650000004</v>
      </c>
    </row>
    <row r="10" spans="1:17" thickBot="1" x14ac:dyDescent="0.25"/>
    <row r="11" spans="1:17" ht="18" customHeight="1" thickBot="1" x14ac:dyDescent="0.25">
      <c r="B11" s="1020" t="str">
        <f>+B3</f>
        <v>Por Pulverizacion, con pintura 1,5mm</v>
      </c>
      <c r="C11" s="982"/>
      <c r="D11" s="982"/>
      <c r="E11" s="982"/>
      <c r="F11" s="983"/>
      <c r="G11" s="325">
        <f>H9</f>
        <v>6558.0154650000004</v>
      </c>
      <c r="H11" s="280" t="s">
        <v>241</v>
      </c>
      <c r="I11" s="318"/>
      <c r="J11" s="318"/>
      <c r="K11" s="318"/>
      <c r="L11" s="318"/>
      <c r="M11" s="318"/>
      <c r="N11" s="318"/>
      <c r="O11" s="318"/>
      <c r="P11" s="318"/>
      <c r="Q11" s="318"/>
    </row>
    <row r="12" spans="1:17" ht="18" customHeight="1" x14ac:dyDescent="0.2">
      <c r="I12" s="318"/>
      <c r="J12" s="318"/>
      <c r="K12" s="318"/>
      <c r="L12" s="318"/>
      <c r="M12" s="318"/>
      <c r="N12" s="318"/>
      <c r="O12" s="318"/>
      <c r="P12" s="318"/>
      <c r="Q12" s="318"/>
    </row>
    <row r="13" spans="1:17" ht="18" customHeight="1" x14ac:dyDescent="0.2">
      <c r="I13" s="318"/>
      <c r="J13" s="318"/>
      <c r="K13" s="318"/>
      <c r="L13" s="318"/>
      <c r="M13" s="318"/>
      <c r="N13" s="318"/>
      <c r="O13" s="318"/>
      <c r="P13" s="318"/>
      <c r="Q13" s="318"/>
    </row>
  </sheetData>
  <mergeCells count="7">
    <mergeCell ref="B11:F11"/>
    <mergeCell ref="B3:D4"/>
    <mergeCell ref="G3:G4"/>
    <mergeCell ref="B5:D5"/>
    <mergeCell ref="B6:D6"/>
    <mergeCell ref="B7:D7"/>
    <mergeCell ref="B8:D8"/>
  </mergeCells>
  <pageMargins left="1.1811023622047245" right="0.78740157480314965" top="1.1811023622047245" bottom="0.23622047244094491" header="0.23622047244094491" footer="0"/>
  <pageSetup paperSize="9" scale="76" fitToHeight="0" orientation="portrait" r:id="rId1"/>
  <headerFooter scaleWithDoc="0" alignWithMargins="0"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Q13"/>
  <sheetViews>
    <sheetView showGridLines="0" view="pageBreakPreview" zoomScale="80" zoomScaleNormal="100" zoomScaleSheetLayoutView="80" workbookViewId="0">
      <selection activeCell="H11" sqref="H11"/>
    </sheetView>
  </sheetViews>
  <sheetFormatPr baseColWidth="10" defaultColWidth="9.7109375" defaultRowHeight="15" customHeight="1" x14ac:dyDescent="0.2"/>
  <cols>
    <col min="1" max="1" width="5.140625" style="318" bestFit="1" customWidth="1"/>
    <col min="2" max="4" width="14.5703125" style="316" customWidth="1"/>
    <col min="5" max="5" width="12.28515625" style="316" bestFit="1" customWidth="1"/>
    <col min="6" max="6" width="12.7109375" style="316" customWidth="1"/>
    <col min="7" max="7" width="11" style="316" bestFit="1" customWidth="1"/>
    <col min="8" max="8" width="13.5703125" style="316" bestFit="1" customWidth="1"/>
    <col min="9" max="9" width="4.7109375" style="316" customWidth="1"/>
    <col min="10" max="15" width="9.7109375" style="316"/>
    <col min="16" max="17" width="9.7109375" style="317"/>
    <col min="18" max="16384" width="9.7109375" style="318"/>
  </cols>
  <sheetData>
    <row r="1" spans="1:17" ht="18" customHeight="1" x14ac:dyDescent="0.25">
      <c r="A1" s="18" t="str">
        <f>+PRESUPUESTO!$C$53</f>
        <v>5.3</v>
      </c>
      <c r="B1" s="45" t="str">
        <f>+PRESUPUESTO!$E$53</f>
        <v>Señalización horizontal por extrusión 3 mm</v>
      </c>
      <c r="C1" s="315"/>
      <c r="E1" s="315"/>
      <c r="F1" s="315"/>
      <c r="G1" s="315"/>
    </row>
    <row r="2" spans="1:17" ht="18" customHeight="1" x14ac:dyDescent="0.2">
      <c r="B2" s="315"/>
      <c r="C2" s="315"/>
      <c r="E2" s="315"/>
      <c r="F2" s="315"/>
      <c r="G2" s="315"/>
    </row>
    <row r="3" spans="1:17" ht="18" customHeight="1" thickBot="1" x14ac:dyDescent="0.25">
      <c r="B3" s="315"/>
      <c r="C3" s="315"/>
      <c r="E3" s="315"/>
      <c r="F3" s="315"/>
      <c r="G3" s="315"/>
    </row>
    <row r="4" spans="1:17" ht="15.75" x14ac:dyDescent="0.2">
      <c r="B4" s="863" t="s">
        <v>224</v>
      </c>
      <c r="C4" s="914"/>
      <c r="D4" s="914"/>
      <c r="E4" s="113" t="s">
        <v>21</v>
      </c>
      <c r="F4" s="958" t="s">
        <v>214</v>
      </c>
      <c r="G4" s="113" t="s">
        <v>223</v>
      </c>
      <c r="H4" s="114" t="s">
        <v>195</v>
      </c>
    </row>
    <row r="5" spans="1:17" ht="16.5" thickBot="1" x14ac:dyDescent="0.25">
      <c r="B5" s="956"/>
      <c r="C5" s="957"/>
      <c r="D5" s="957"/>
      <c r="E5" s="296" t="s">
        <v>222</v>
      </c>
      <c r="F5" s="959"/>
      <c r="G5" s="332" t="s">
        <v>241</v>
      </c>
      <c r="H5" s="196" t="s">
        <v>241</v>
      </c>
    </row>
    <row r="6" spans="1:17" ht="30" customHeight="1" x14ac:dyDescent="0.2">
      <c r="B6" s="960" t="s">
        <v>272</v>
      </c>
      <c r="C6" s="961"/>
      <c r="D6" s="961"/>
      <c r="E6" s="328">
        <v>12</v>
      </c>
      <c r="F6" s="328" t="s">
        <v>75</v>
      </c>
      <c r="G6" s="337">
        <v>12.78</v>
      </c>
      <c r="H6" s="340">
        <f>E6*G6</f>
        <v>153.35999999999999</v>
      </c>
    </row>
    <row r="7" spans="1:17" ht="30" customHeight="1" x14ac:dyDescent="0.2">
      <c r="B7" s="962" t="s">
        <v>221</v>
      </c>
      <c r="C7" s="963"/>
      <c r="D7" s="963"/>
      <c r="E7" s="326">
        <v>10</v>
      </c>
      <c r="F7" s="326" t="s">
        <v>75</v>
      </c>
      <c r="G7" s="338">
        <v>1.51</v>
      </c>
      <c r="H7" s="360">
        <f>E7*G7</f>
        <v>15.1</v>
      </c>
    </row>
    <row r="8" spans="1:17" ht="30" customHeight="1" x14ac:dyDescent="0.2">
      <c r="B8" s="962" t="s">
        <v>273</v>
      </c>
      <c r="C8" s="963"/>
      <c r="D8" s="963"/>
      <c r="E8" s="326">
        <f>108</f>
        <v>108</v>
      </c>
      <c r="F8" s="326"/>
      <c r="G8" s="338">
        <f>7.3*0.5</f>
        <v>3.65</v>
      </c>
      <c r="H8" s="360">
        <f t="shared" ref="H8" si="0">E8*G8</f>
        <v>394.2</v>
      </c>
    </row>
    <row r="9" spans="1:17" ht="30" customHeight="1" x14ac:dyDescent="0.2">
      <c r="B9" s="962" t="s">
        <v>220</v>
      </c>
      <c r="C9" s="963"/>
      <c r="D9" s="963"/>
      <c r="E9" s="326">
        <v>1</v>
      </c>
      <c r="F9" s="326">
        <v>0.35</v>
      </c>
      <c r="G9" s="338">
        <f>474.1881+4.14</f>
        <v>478.32810000000001</v>
      </c>
      <c r="H9" s="360">
        <f>F9*G9</f>
        <v>167.41483499999998</v>
      </c>
    </row>
    <row r="10" spans="1:17" ht="30" customHeight="1" thickBot="1" x14ac:dyDescent="0.25">
      <c r="B10" s="976" t="s">
        <v>219</v>
      </c>
      <c r="C10" s="977"/>
      <c r="D10" s="977"/>
      <c r="E10" s="327">
        <v>1</v>
      </c>
      <c r="F10" s="331">
        <v>0.35</v>
      </c>
      <c r="G10" s="339">
        <f>79.8299+11.01</f>
        <v>90.8399</v>
      </c>
      <c r="H10" s="342">
        <f>F10*G10</f>
        <v>31.793964999999996</v>
      </c>
    </row>
    <row r="11" spans="1:17" ht="16.5" thickBot="1" x14ac:dyDescent="0.25">
      <c r="B11" s="293"/>
      <c r="C11" s="293"/>
      <c r="D11" s="293"/>
      <c r="E11" s="46"/>
      <c r="F11" s="46"/>
      <c r="G11" s="359" t="s">
        <v>23</v>
      </c>
      <c r="H11" s="196">
        <f>SUM(H6:H10)</f>
        <v>761.86879999999985</v>
      </c>
    </row>
    <row r="12" spans="1:17" ht="18" customHeight="1" thickBot="1" x14ac:dyDescent="0.25">
      <c r="I12" s="318"/>
      <c r="J12" s="318"/>
      <c r="K12" s="318"/>
      <c r="L12" s="318"/>
      <c r="M12" s="318"/>
      <c r="N12" s="318"/>
      <c r="O12" s="318"/>
      <c r="P12" s="318"/>
      <c r="Q12" s="318"/>
    </row>
    <row r="13" spans="1:17" ht="18.75" thickBot="1" x14ac:dyDescent="0.25">
      <c r="B13" s="1020" t="str">
        <f>+B4</f>
        <v>Por Extrusion, con pintura 3mm</v>
      </c>
      <c r="C13" s="1042"/>
      <c r="D13" s="1042"/>
      <c r="E13" s="1042"/>
      <c r="F13" s="1043"/>
      <c r="G13" s="325">
        <f>H11</f>
        <v>761.86879999999985</v>
      </c>
      <c r="H13" s="280" t="s">
        <v>241</v>
      </c>
      <c r="I13" s="318"/>
      <c r="J13" s="318"/>
      <c r="K13" s="318"/>
      <c r="L13" s="318"/>
      <c r="M13" s="318"/>
      <c r="N13" s="318"/>
      <c r="O13" s="318"/>
      <c r="P13" s="318"/>
      <c r="Q13" s="318"/>
    </row>
  </sheetData>
  <mergeCells count="8">
    <mergeCell ref="B10:D10"/>
    <mergeCell ref="B13:F13"/>
    <mergeCell ref="F4:F5"/>
    <mergeCell ref="B9:D9"/>
    <mergeCell ref="B4:D5"/>
    <mergeCell ref="B6:D6"/>
    <mergeCell ref="B8:D8"/>
    <mergeCell ref="B7:D7"/>
  </mergeCells>
  <pageMargins left="1.1811023622047245" right="0.78740157480314965" top="1.1811023622047245" bottom="0.23622047244094491" header="0.23622047244094491" footer="0"/>
  <pageSetup paperSize="9" scale="81" fitToHeight="0" orientation="portrait" r:id="rId1"/>
  <headerFooter scaleWithDoc="0" alignWithMargins="0"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E64"/>
  <sheetViews>
    <sheetView showGridLines="0" view="pageBreakPreview" zoomScale="85" zoomScaleNormal="100" zoomScaleSheetLayoutView="85" workbookViewId="0">
      <selection activeCell="I19" sqref="I19"/>
    </sheetView>
  </sheetViews>
  <sheetFormatPr baseColWidth="10" defaultColWidth="11.42578125" defaultRowHeight="15" x14ac:dyDescent="0.2"/>
  <cols>
    <col min="1" max="1" width="7" style="41" bestFit="1" customWidth="1"/>
    <col min="2" max="3" width="28" style="41" customWidth="1"/>
    <col min="4" max="4" width="21.85546875" style="41" customWidth="1"/>
    <col min="5" max="5" width="6.5703125" style="41" bestFit="1" customWidth="1"/>
    <col min="6" max="6" width="13.42578125" style="41" customWidth="1"/>
    <col min="7" max="7" width="8.140625" style="41" customWidth="1"/>
    <col min="8" max="16384" width="11.42578125" style="41"/>
  </cols>
  <sheetData>
    <row r="1" spans="1:5" s="145" customFormat="1" ht="18" x14ac:dyDescent="0.25">
      <c r="A1" s="18" t="str">
        <f>PRESUPUESTO!C55</f>
        <v>6.1</v>
      </c>
      <c r="B1" s="45" t="str">
        <f>PRESUPUESTO!E55</f>
        <v>Tablero General de Medición, Comando y Protección</v>
      </c>
      <c r="C1" s="152"/>
      <c r="D1" s="152"/>
    </row>
    <row r="2" spans="1:5" ht="15.75" thickBot="1" x14ac:dyDescent="0.25"/>
    <row r="3" spans="1:5" ht="15.75" x14ac:dyDescent="0.25">
      <c r="B3" s="863" t="s">
        <v>253</v>
      </c>
      <c r="C3" s="865"/>
      <c r="D3" s="69" t="s">
        <v>193</v>
      </c>
    </row>
    <row r="4" spans="1:5" ht="16.5" thickBot="1" x14ac:dyDescent="0.3">
      <c r="B4" s="866"/>
      <c r="C4" s="868"/>
      <c r="D4" s="70" t="s">
        <v>22</v>
      </c>
    </row>
    <row r="5" spans="1:5" x14ac:dyDescent="0.2">
      <c r="B5" s="154" t="s">
        <v>227</v>
      </c>
      <c r="C5" s="356">
        <v>0</v>
      </c>
      <c r="D5" s="75">
        <v>1</v>
      </c>
    </row>
    <row r="6" spans="1:5" x14ac:dyDescent="0.2">
      <c r="B6" s="158" t="s">
        <v>227</v>
      </c>
      <c r="C6" s="357">
        <v>6151</v>
      </c>
      <c r="D6" s="76">
        <v>1</v>
      </c>
    </row>
    <row r="7" spans="1:5" ht="15.75" thickBot="1" x14ac:dyDescent="0.25">
      <c r="B7" s="247" t="s">
        <v>227</v>
      </c>
      <c r="C7" s="355">
        <v>11168</v>
      </c>
      <c r="D7" s="82">
        <v>1</v>
      </c>
    </row>
    <row r="8" spans="1:5" ht="16.5" thickBot="1" x14ac:dyDescent="0.3">
      <c r="C8" s="287" t="s">
        <v>23</v>
      </c>
      <c r="D8" s="23">
        <f>SUM(D5:D7)</f>
        <v>3</v>
      </c>
    </row>
    <row r="9" spans="1:5" ht="16.5" thickBot="1" x14ac:dyDescent="0.3">
      <c r="C9" s="59"/>
    </row>
    <row r="10" spans="1:5" ht="38.25" customHeight="1" thickBot="1" x14ac:dyDescent="0.25">
      <c r="B10" s="981" t="str">
        <f>+B1</f>
        <v>Tablero General de Medición, Comando y Protección</v>
      </c>
      <c r="C10" s="982"/>
      <c r="D10" s="259">
        <f>+D8</f>
        <v>3</v>
      </c>
      <c r="E10" s="258" t="str">
        <f>+D4</f>
        <v>[un]</v>
      </c>
    </row>
    <row r="11" spans="1:5" ht="20.100000000000001" customHeight="1" x14ac:dyDescent="0.2">
      <c r="B11" s="61"/>
      <c r="C11" s="61"/>
      <c r="D11" s="46"/>
    </row>
    <row r="12" spans="1:5" x14ac:dyDescent="0.2">
      <c r="B12" s="61"/>
      <c r="C12" s="61"/>
      <c r="D12" s="46"/>
    </row>
    <row r="13" spans="1:5" x14ac:dyDescent="0.2">
      <c r="B13" s="997"/>
      <c r="C13" s="997"/>
      <c r="D13" s="46"/>
      <c r="E13" s="65"/>
    </row>
    <row r="14" spans="1:5" x14ac:dyDescent="0.2">
      <c r="B14" s="997"/>
      <c r="C14" s="997"/>
      <c r="D14" s="46"/>
    </row>
    <row r="15" spans="1:5" x14ac:dyDescent="0.2">
      <c r="B15" s="997"/>
      <c r="C15" s="997"/>
      <c r="D15" s="46"/>
      <c r="E15" s="65"/>
    </row>
    <row r="16" spans="1:5" x14ac:dyDescent="0.2">
      <c r="B16" s="997"/>
      <c r="C16" s="997"/>
      <c r="D16" s="46"/>
    </row>
    <row r="17" spans="2:4" ht="15.75" x14ac:dyDescent="0.25">
      <c r="B17" s="66"/>
      <c r="C17" s="66"/>
      <c r="D17" s="67"/>
    </row>
    <row r="64" ht="30" customHeight="1" x14ac:dyDescent="0.2"/>
  </sheetData>
  <mergeCells count="4">
    <mergeCell ref="B3:C4"/>
    <mergeCell ref="B13:C14"/>
    <mergeCell ref="B15:C16"/>
    <mergeCell ref="B10:C10"/>
  </mergeCells>
  <pageMargins left="1.1811023622047245" right="0.78740157480314965" top="1.1811023622047245" bottom="0.23622047244094491" header="0.23622047244094491" footer="0"/>
  <pageSetup paperSize="9" scale="87" fitToHeight="0" orientation="portrait" r:id="rId1"/>
  <headerFooter scaleWithDoc="0" alignWithMargins="0">
    <oddHeader>&amp;C&amp;G</oddHead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F63"/>
  <sheetViews>
    <sheetView showGridLines="0" view="pageBreakPreview" zoomScale="85" zoomScaleNormal="100" zoomScaleSheetLayoutView="85" workbookViewId="0">
      <selection activeCell="L21" sqref="L21"/>
    </sheetView>
  </sheetViews>
  <sheetFormatPr baseColWidth="10" defaultColWidth="11.42578125" defaultRowHeight="15" x14ac:dyDescent="0.2"/>
  <cols>
    <col min="1" max="1" width="7" style="41" bestFit="1" customWidth="1"/>
    <col min="2" max="2" width="22.5703125" style="41" customWidth="1"/>
    <col min="3" max="3" width="13.28515625" style="41" customWidth="1"/>
    <col min="4" max="4" width="16.5703125" style="41" customWidth="1"/>
    <col min="5" max="5" width="21.85546875" style="41" customWidth="1"/>
    <col min="6" max="6" width="6.5703125" style="41" bestFit="1" customWidth="1"/>
    <col min="7" max="7" width="13.42578125" style="41" customWidth="1"/>
    <col min="8" max="8" width="8.140625" style="41" customWidth="1"/>
    <col min="9" max="16384" width="11.42578125" style="41"/>
  </cols>
  <sheetData>
    <row r="1" spans="1:6" s="145" customFormat="1" ht="18" x14ac:dyDescent="0.25">
      <c r="A1" s="18" t="str">
        <f>PRESUPUESTO!$C$56</f>
        <v>6.2</v>
      </c>
      <c r="B1" s="45" t="str">
        <f>PRESUPUESTO!$E$56</f>
        <v>Canalización para tendido eléctrico en terreno natural</v>
      </c>
      <c r="C1" s="45"/>
      <c r="D1" s="152"/>
      <c r="E1" s="152"/>
    </row>
    <row r="2" spans="1:6" ht="15.75" thickBot="1" x14ac:dyDescent="0.25"/>
    <row r="3" spans="1:6" ht="15.75" x14ac:dyDescent="0.25">
      <c r="B3" s="863" t="s">
        <v>253</v>
      </c>
      <c r="C3" s="864"/>
      <c r="D3" s="865"/>
      <c r="E3" s="69" t="s">
        <v>193</v>
      </c>
    </row>
    <row r="4" spans="1:6" ht="16.5" thickBot="1" x14ac:dyDescent="0.3">
      <c r="B4" s="866"/>
      <c r="C4" s="867"/>
      <c r="D4" s="868"/>
      <c r="E4" s="70" t="s">
        <v>10</v>
      </c>
    </row>
    <row r="5" spans="1:6" ht="15.75" thickBot="1" x14ac:dyDescent="0.25">
      <c r="B5" s="188" t="s">
        <v>228</v>
      </c>
      <c r="C5" s="257" t="s">
        <v>8</v>
      </c>
      <c r="D5" s="355">
        <v>11168</v>
      </c>
      <c r="E5" s="80">
        <v>2529.3716999999997</v>
      </c>
    </row>
    <row r="6" spans="1:6" ht="16.5" thickBot="1" x14ac:dyDescent="0.3">
      <c r="D6" s="287" t="s">
        <v>23</v>
      </c>
      <c r="E6" s="55">
        <f>SUM(E5:E5)</f>
        <v>2529.3716999999997</v>
      </c>
    </row>
    <row r="7" spans="1:6" ht="16.5" thickBot="1" x14ac:dyDescent="0.3">
      <c r="D7" s="59"/>
    </row>
    <row r="8" spans="1:6" ht="38.25" customHeight="1" thickBot="1" x14ac:dyDescent="0.25">
      <c r="B8" s="981" t="str">
        <f>+B1</f>
        <v>Canalización para tendido eléctrico en terreno natural</v>
      </c>
      <c r="C8" s="982"/>
      <c r="D8" s="983"/>
      <c r="E8" s="259">
        <f>+E6</f>
        <v>2529.3716999999997</v>
      </c>
      <c r="F8" s="258" t="str">
        <f>+E4</f>
        <v>[m]</v>
      </c>
    </row>
    <row r="9" spans="1:6" ht="20.100000000000001" customHeight="1" x14ac:dyDescent="0.2">
      <c r="B9" s="61"/>
      <c r="C9" s="61"/>
      <c r="D9" s="46"/>
    </row>
    <row r="10" spans="1:6" ht="20.100000000000001" customHeight="1" x14ac:dyDescent="0.2">
      <c r="B10" s="61"/>
      <c r="C10" s="61"/>
      <c r="D10" s="61"/>
      <c r="E10" s="46"/>
    </row>
    <row r="11" spans="1:6" x14ac:dyDescent="0.2">
      <c r="B11" s="61"/>
      <c r="C11" s="61"/>
      <c r="D11" s="61"/>
      <c r="E11" s="46"/>
    </row>
    <row r="12" spans="1:6" x14ac:dyDescent="0.2">
      <c r="B12" s="997"/>
      <c r="C12" s="997"/>
      <c r="D12" s="997"/>
      <c r="E12" s="46"/>
      <c r="F12" s="65"/>
    </row>
    <row r="13" spans="1:6" x14ac:dyDescent="0.2">
      <c r="B13" s="997"/>
      <c r="C13" s="997"/>
      <c r="D13" s="997"/>
      <c r="E13" s="46"/>
    </row>
    <row r="14" spans="1:6" x14ac:dyDescent="0.2">
      <c r="B14" s="997"/>
      <c r="C14" s="997"/>
      <c r="D14" s="997"/>
      <c r="E14" s="46"/>
      <c r="F14" s="65"/>
    </row>
    <row r="15" spans="1:6" x14ac:dyDescent="0.2">
      <c r="B15" s="997"/>
      <c r="C15" s="997"/>
      <c r="D15" s="997"/>
      <c r="E15" s="46"/>
    </row>
    <row r="16" spans="1:6" ht="15.75" x14ac:dyDescent="0.25">
      <c r="B16" s="66"/>
      <c r="C16" s="66"/>
      <c r="D16" s="66"/>
      <c r="E16" s="67"/>
    </row>
    <row r="63" ht="30" customHeight="1" x14ac:dyDescent="0.2"/>
  </sheetData>
  <mergeCells count="4">
    <mergeCell ref="B3:D4"/>
    <mergeCell ref="B12:D13"/>
    <mergeCell ref="B14:D15"/>
    <mergeCell ref="B8:D8"/>
  </mergeCells>
  <pageMargins left="1.1811023622047245" right="0.78740157480314965" top="1.1811023622047245" bottom="0.23622047244094491" header="0.23622047244094491" footer="0"/>
  <pageSetup paperSize="9" scale="91" fitToHeight="0" orientation="portrait" r:id="rId1"/>
  <headerFooter scaleWithDoc="0" alignWithMargins="0"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494"/>
  <sheetViews>
    <sheetView view="pageBreakPreview" zoomScale="85" zoomScaleNormal="100" zoomScaleSheetLayoutView="85" workbookViewId="0">
      <selection activeCell="D5" sqref="D5"/>
    </sheetView>
  </sheetViews>
  <sheetFormatPr baseColWidth="10" defaultColWidth="11.42578125" defaultRowHeight="15" x14ac:dyDescent="0.25"/>
  <cols>
    <col min="1" max="1" width="7" style="24" bestFit="1" customWidth="1"/>
    <col min="2" max="2" width="18.28515625" style="43" customWidth="1"/>
    <col min="3" max="3" width="17.85546875" style="44" customWidth="1"/>
    <col min="4" max="4" width="21.7109375" style="43" customWidth="1"/>
    <col min="5" max="5" width="15.28515625" style="43" bestFit="1" customWidth="1"/>
    <col min="6" max="6" width="9.28515625" customWidth="1"/>
    <col min="7" max="7" width="3.42578125" customWidth="1"/>
    <col min="8" max="8" width="10.7109375" customWidth="1"/>
    <col min="9" max="9" width="19.140625" bestFit="1" customWidth="1"/>
    <col min="10" max="10" width="11.85546875" style="12" bestFit="1" customWidth="1"/>
    <col min="12" max="12" width="15.28515625" bestFit="1" customWidth="1"/>
  </cols>
  <sheetData>
    <row r="1" spans="1:12" ht="18" x14ac:dyDescent="0.25">
      <c r="A1" s="18" t="str">
        <f>+PRESUPUESTO!C7</f>
        <v>1.1</v>
      </c>
      <c r="B1" s="19" t="str">
        <f>+PRESUPUESTO!E7</f>
        <v>Desbosque, destronque y limpieza del terreno</v>
      </c>
      <c r="C1" s="20"/>
      <c r="D1" s="21"/>
      <c r="E1" s="21"/>
      <c r="F1" s="1"/>
      <c r="G1" s="1"/>
      <c r="H1" s="1"/>
      <c r="I1" s="1"/>
    </row>
    <row r="2" spans="1:12" ht="18.75" thickBot="1" x14ac:dyDescent="0.3">
      <c r="A2" s="18"/>
      <c r="B2" s="19"/>
      <c r="C2" s="20"/>
      <c r="D2" s="21"/>
      <c r="E2" s="21"/>
      <c r="F2" s="1"/>
      <c r="G2" s="1"/>
      <c r="H2" s="1"/>
      <c r="I2" s="1"/>
    </row>
    <row r="3" spans="1:12" ht="18" x14ac:dyDescent="0.25">
      <c r="A3" s="18"/>
      <c r="B3" s="832" t="s">
        <v>253</v>
      </c>
      <c r="C3" s="833"/>
      <c r="D3" s="834"/>
      <c r="E3" s="69" t="s">
        <v>24</v>
      </c>
      <c r="F3" s="2"/>
      <c r="G3" s="1"/>
      <c r="H3" s="1"/>
      <c r="J3"/>
    </row>
    <row r="4" spans="1:12" ht="18.75" thickBot="1" x14ac:dyDescent="0.3">
      <c r="A4" s="18"/>
      <c r="B4" s="876"/>
      <c r="C4" s="980"/>
      <c r="D4" s="878"/>
      <c r="E4" s="121" t="s">
        <v>7</v>
      </c>
      <c r="F4" s="2"/>
      <c r="G4" s="1"/>
      <c r="H4" s="1"/>
      <c r="J4"/>
    </row>
    <row r="5" spans="1:12" ht="18.75" thickBot="1" x14ac:dyDescent="0.3">
      <c r="A5" s="18"/>
      <c r="B5" s="188">
        <v>0</v>
      </c>
      <c r="C5" s="189" t="s">
        <v>8</v>
      </c>
      <c r="D5" s="190">
        <v>11168</v>
      </c>
      <c r="E5" s="58">
        <v>4.78</v>
      </c>
      <c r="F5" s="11"/>
      <c r="G5" s="1"/>
      <c r="H5" s="1"/>
      <c r="J5"/>
    </row>
    <row r="6" spans="1:12" ht="18.75" thickBot="1" x14ac:dyDescent="0.3">
      <c r="A6" s="18"/>
      <c r="B6" s="41"/>
      <c r="C6" s="67"/>
      <c r="D6" s="285" t="s">
        <v>23</v>
      </c>
      <c r="E6" s="23">
        <f>+SUM(E5)</f>
        <v>4.78</v>
      </c>
      <c r="F6" s="2"/>
      <c r="G6" s="1"/>
      <c r="H6" s="1"/>
      <c r="J6"/>
    </row>
    <row r="7" spans="1:12" ht="18.75" thickBot="1" x14ac:dyDescent="0.3">
      <c r="A7" s="18"/>
      <c r="B7" s="60"/>
      <c r="C7" s="15"/>
      <c r="D7" s="15"/>
      <c r="E7" s="15"/>
      <c r="F7" s="2"/>
      <c r="G7" s="1"/>
      <c r="H7" s="1"/>
      <c r="J7"/>
    </row>
    <row r="8" spans="1:12" ht="51" customHeight="1" thickBot="1" x14ac:dyDescent="0.3">
      <c r="B8" s="981" t="str">
        <f>+B1</f>
        <v>Desbosque, destronque y limpieza del terreno</v>
      </c>
      <c r="C8" s="982"/>
      <c r="D8" s="983"/>
      <c r="E8" s="246">
        <f>+E6</f>
        <v>4.78</v>
      </c>
      <c r="F8" s="245" t="s">
        <v>7</v>
      </c>
      <c r="G8" s="2"/>
      <c r="H8" s="2"/>
      <c r="I8" s="39"/>
      <c r="J8" s="39"/>
      <c r="K8" s="39"/>
      <c r="L8" s="39"/>
    </row>
    <row r="9" spans="1:12" s="3" customFormat="1" ht="15.75" x14ac:dyDescent="0.25">
      <c r="A9" s="25"/>
      <c r="F9" s="11"/>
      <c r="G9" s="9"/>
      <c r="H9" s="9"/>
      <c r="I9" s="140"/>
      <c r="J9" s="127"/>
      <c r="K9" s="26"/>
      <c r="L9" s="26"/>
    </row>
    <row r="10" spans="1:12" s="3" customFormat="1" ht="17.45" customHeight="1" x14ac:dyDescent="0.2">
      <c r="A10" s="25"/>
      <c r="F10" s="11"/>
      <c r="G10" s="7"/>
      <c r="H10" s="5"/>
      <c r="I10" s="29"/>
      <c r="J10" s="127"/>
      <c r="K10" s="26"/>
      <c r="L10" s="56"/>
    </row>
    <row r="11" spans="1:12" ht="17.45" customHeight="1" x14ac:dyDescent="0.25">
      <c r="B11"/>
      <c r="C11"/>
      <c r="D11"/>
      <c r="E11"/>
      <c r="F11" s="2"/>
      <c r="G11" s="8"/>
      <c r="I11" s="29"/>
      <c r="J11" s="127"/>
      <c r="K11" s="26"/>
      <c r="L11" s="56"/>
    </row>
    <row r="12" spans="1:12" ht="17.45" customHeight="1" x14ac:dyDescent="0.25">
      <c r="B12"/>
      <c r="C12"/>
      <c r="D12"/>
      <c r="E12"/>
      <c r="F12" s="2"/>
      <c r="G12" s="8"/>
      <c r="I12" s="29"/>
      <c r="J12" s="127"/>
      <c r="K12" s="26"/>
      <c r="L12" s="56"/>
    </row>
    <row r="13" spans="1:12" ht="17.45" customHeight="1" x14ac:dyDescent="0.25">
      <c r="B13"/>
      <c r="C13"/>
      <c r="D13"/>
      <c r="E13"/>
      <c r="F13" s="2"/>
      <c r="I13" s="29"/>
      <c r="J13" s="127"/>
      <c r="K13" s="26"/>
      <c r="L13" s="56"/>
    </row>
    <row r="14" spans="1:12" ht="17.45" customHeight="1" x14ac:dyDescent="0.25">
      <c r="B14"/>
      <c r="C14"/>
      <c r="D14"/>
      <c r="E14"/>
      <c r="F14" s="2"/>
      <c r="I14" s="29"/>
      <c r="J14" s="127"/>
      <c r="K14" s="26"/>
      <c r="L14" s="56"/>
    </row>
    <row r="15" spans="1:12" ht="17.45" customHeight="1" x14ac:dyDescent="0.25">
      <c r="B15"/>
      <c r="C15"/>
      <c r="D15"/>
      <c r="E15"/>
      <c r="F15" s="2"/>
      <c r="I15" s="29"/>
      <c r="J15" s="127"/>
      <c r="K15" s="26"/>
      <c r="L15" s="56"/>
    </row>
    <row r="16" spans="1:12" ht="17.45" customHeight="1" x14ac:dyDescent="0.25">
      <c r="B16"/>
      <c r="C16"/>
      <c r="D16"/>
      <c r="E16"/>
      <c r="F16" s="2"/>
      <c r="I16" s="29"/>
      <c r="J16" s="127"/>
      <c r="K16" s="26"/>
      <c r="L16" s="56"/>
    </row>
    <row r="17" spans="2:12" ht="17.45" customHeight="1" x14ac:dyDescent="0.25">
      <c r="B17"/>
      <c r="C17"/>
      <c r="D17"/>
      <c r="E17"/>
      <c r="F17" s="2"/>
      <c r="I17" s="29"/>
      <c r="J17" s="127"/>
      <c r="K17" s="26"/>
      <c r="L17" s="56"/>
    </row>
    <row r="18" spans="2:12" ht="17.45" customHeight="1" x14ac:dyDescent="0.25">
      <c r="B18"/>
      <c r="C18"/>
      <c r="D18"/>
      <c r="E18"/>
      <c r="F18" s="2"/>
      <c r="I18" s="29"/>
      <c r="J18" s="127"/>
      <c r="K18" s="26"/>
      <c r="L18" s="56"/>
    </row>
    <row r="19" spans="2:12" ht="17.45" customHeight="1" x14ac:dyDescent="0.25">
      <c r="B19"/>
      <c r="C19"/>
      <c r="D19"/>
      <c r="E19"/>
      <c r="F19" s="2"/>
      <c r="I19" s="29"/>
      <c r="J19" s="127"/>
      <c r="K19" s="26"/>
      <c r="L19" s="56"/>
    </row>
    <row r="20" spans="2:12" ht="17.45" customHeight="1" x14ac:dyDescent="0.25">
      <c r="B20"/>
      <c r="C20"/>
      <c r="D20"/>
      <c r="E20"/>
      <c r="F20" s="2"/>
      <c r="I20" s="29"/>
      <c r="J20" s="127"/>
      <c r="K20" s="26"/>
      <c r="L20" s="56"/>
    </row>
    <row r="21" spans="2:12" ht="17.45" customHeight="1" x14ac:dyDescent="0.25">
      <c r="B21"/>
      <c r="C21"/>
      <c r="D21"/>
      <c r="E21"/>
      <c r="F21" s="2"/>
      <c r="I21" s="29"/>
      <c r="J21" s="127"/>
      <c r="K21" s="26"/>
      <c r="L21" s="56"/>
    </row>
    <row r="22" spans="2:12" ht="17.45" customHeight="1" x14ac:dyDescent="0.25">
      <c r="B22"/>
      <c r="C22"/>
      <c r="D22"/>
      <c r="E22"/>
      <c r="F22" s="2"/>
      <c r="I22" s="29"/>
      <c r="J22" s="127"/>
      <c r="K22" s="26"/>
      <c r="L22" s="56"/>
    </row>
    <row r="23" spans="2:12" ht="17.45" customHeight="1" x14ac:dyDescent="0.25">
      <c r="B23"/>
      <c r="C23"/>
      <c r="D23"/>
      <c r="E23"/>
      <c r="F23" s="2"/>
      <c r="I23" s="29"/>
      <c r="J23" s="127"/>
      <c r="K23" s="26"/>
      <c r="L23" s="56"/>
    </row>
    <row r="24" spans="2:12" ht="17.45" customHeight="1" x14ac:dyDescent="0.25">
      <c r="B24"/>
      <c r="C24"/>
      <c r="D24"/>
      <c r="E24"/>
      <c r="F24" s="2"/>
      <c r="I24" s="29"/>
      <c r="J24" s="127"/>
      <c r="K24" s="26"/>
      <c r="L24" s="56"/>
    </row>
    <row r="25" spans="2:12" ht="17.45" customHeight="1" x14ac:dyDescent="0.25">
      <c r="B25"/>
      <c r="C25"/>
      <c r="D25"/>
      <c r="E25"/>
      <c r="F25" s="2"/>
      <c r="I25" s="29"/>
      <c r="J25" s="127"/>
      <c r="K25" s="26"/>
      <c r="L25" s="56"/>
    </row>
    <row r="26" spans="2:12" ht="17.45" customHeight="1" x14ac:dyDescent="0.25">
      <c r="B26"/>
      <c r="C26"/>
      <c r="D26"/>
      <c r="E26"/>
      <c r="F26" s="2"/>
      <c r="I26" s="29"/>
      <c r="J26" s="127"/>
      <c r="K26" s="26"/>
      <c r="L26" s="56"/>
    </row>
    <row r="27" spans="2:12" ht="17.45" customHeight="1" x14ac:dyDescent="0.25">
      <c r="B27"/>
      <c r="C27"/>
      <c r="D27"/>
      <c r="E27"/>
      <c r="F27" s="2"/>
      <c r="I27" s="29"/>
      <c r="J27" s="127"/>
      <c r="K27" s="26"/>
      <c r="L27" s="56"/>
    </row>
    <row r="28" spans="2:12" ht="17.45" customHeight="1" x14ac:dyDescent="0.25">
      <c r="B28"/>
      <c r="C28"/>
      <c r="D28"/>
      <c r="E28"/>
      <c r="F28" s="2"/>
      <c r="I28" s="29"/>
      <c r="J28" s="127"/>
      <c r="K28" s="26"/>
      <c r="L28" s="56"/>
    </row>
    <row r="29" spans="2:12" ht="17.45" customHeight="1" x14ac:dyDescent="0.25">
      <c r="B29"/>
      <c r="C29"/>
      <c r="D29"/>
      <c r="E29"/>
      <c r="F29" s="2"/>
      <c r="I29" s="141"/>
      <c r="J29" s="141"/>
      <c r="K29" s="141"/>
      <c r="L29" s="141"/>
    </row>
    <row r="30" spans="2:12" ht="17.45" customHeight="1" x14ac:dyDescent="0.25">
      <c r="B30"/>
      <c r="C30"/>
      <c r="D30"/>
      <c r="E30"/>
      <c r="F30" s="2"/>
      <c r="I30" s="29"/>
      <c r="J30" s="127"/>
      <c r="K30" s="26"/>
      <c r="L30" s="56"/>
    </row>
    <row r="31" spans="2:12" ht="17.45" customHeight="1" x14ac:dyDescent="0.25">
      <c r="B31"/>
      <c r="C31"/>
      <c r="D31"/>
      <c r="E31"/>
      <c r="F31" s="2"/>
      <c r="I31" s="29"/>
      <c r="J31" s="127"/>
      <c r="K31" s="26"/>
      <c r="L31" s="56"/>
    </row>
    <row r="32" spans="2:12" ht="17.45" customHeight="1" x14ac:dyDescent="0.25">
      <c r="B32"/>
      <c r="C32"/>
      <c r="D32"/>
      <c r="E32"/>
      <c r="F32" s="2"/>
      <c r="I32" s="29"/>
      <c r="J32" s="127"/>
      <c r="K32" s="26"/>
      <c r="L32" s="56"/>
    </row>
    <row r="33" spans="2:12" ht="17.45" customHeight="1" x14ac:dyDescent="0.25">
      <c r="B33"/>
      <c r="C33"/>
      <c r="D33"/>
      <c r="E33"/>
      <c r="F33" s="2"/>
      <c r="I33" s="29"/>
      <c r="J33" s="127"/>
      <c r="K33" s="26"/>
      <c r="L33" s="56"/>
    </row>
    <row r="34" spans="2:12" ht="17.45" customHeight="1" x14ac:dyDescent="0.25">
      <c r="B34"/>
      <c r="C34"/>
      <c r="D34"/>
      <c r="E34"/>
      <c r="F34" s="2"/>
      <c r="I34" s="29"/>
      <c r="J34" s="127"/>
      <c r="K34" s="26"/>
      <c r="L34" s="56"/>
    </row>
    <row r="35" spans="2:12" ht="17.45" customHeight="1" x14ac:dyDescent="0.25">
      <c r="B35"/>
      <c r="C35"/>
      <c r="D35"/>
      <c r="E35"/>
      <c r="F35" s="2"/>
      <c r="I35" s="29"/>
      <c r="J35" s="127"/>
      <c r="K35" s="26"/>
      <c r="L35" s="56"/>
    </row>
    <row r="36" spans="2:12" ht="17.45" customHeight="1" x14ac:dyDescent="0.25">
      <c r="B36"/>
      <c r="C36"/>
      <c r="D36"/>
      <c r="E36"/>
      <c r="F36" s="2"/>
      <c r="I36" s="29"/>
      <c r="J36" s="127"/>
      <c r="K36" s="26"/>
      <c r="L36" s="56"/>
    </row>
    <row r="37" spans="2:12" ht="17.45" customHeight="1" x14ac:dyDescent="0.25">
      <c r="B37"/>
      <c r="C37"/>
      <c r="D37"/>
      <c r="E37"/>
      <c r="F37" s="2"/>
      <c r="I37" s="29"/>
      <c r="J37" s="127"/>
      <c r="K37" s="26"/>
      <c r="L37" s="56"/>
    </row>
    <row r="38" spans="2:12" ht="17.45" customHeight="1" x14ac:dyDescent="0.25">
      <c r="B38"/>
      <c r="C38"/>
      <c r="D38"/>
      <c r="E38"/>
      <c r="F38" s="2"/>
      <c r="I38" s="29"/>
      <c r="J38" s="127"/>
      <c r="K38" s="26"/>
      <c r="L38" s="56"/>
    </row>
    <row r="39" spans="2:12" ht="17.45" customHeight="1" x14ac:dyDescent="0.25">
      <c r="B39"/>
      <c r="C39"/>
      <c r="D39"/>
      <c r="E39"/>
      <c r="F39" s="2"/>
      <c r="I39" s="29"/>
      <c r="J39" s="127"/>
      <c r="K39" s="26"/>
      <c r="L39" s="56"/>
    </row>
    <row r="40" spans="2:12" ht="17.45" customHeight="1" x14ac:dyDescent="0.25">
      <c r="B40"/>
      <c r="C40"/>
      <c r="D40"/>
      <c r="E40"/>
      <c r="F40" s="2"/>
      <c r="I40" s="29"/>
      <c r="J40" s="127"/>
      <c r="K40" s="26"/>
      <c r="L40" s="56"/>
    </row>
    <row r="41" spans="2:12" ht="17.45" customHeight="1" x14ac:dyDescent="0.25">
      <c r="B41"/>
      <c r="C41"/>
      <c r="D41"/>
      <c r="E41"/>
      <c r="F41" s="2"/>
      <c r="I41" s="29"/>
      <c r="J41" s="127"/>
      <c r="K41" s="26"/>
      <c r="L41" s="56"/>
    </row>
    <row r="42" spans="2:12" ht="17.45" customHeight="1" x14ac:dyDescent="0.25">
      <c r="B42"/>
      <c r="C42"/>
      <c r="D42"/>
      <c r="E42"/>
      <c r="F42" s="2"/>
      <c r="I42" s="29"/>
      <c r="J42" s="127"/>
      <c r="K42" s="26"/>
      <c r="L42" s="56"/>
    </row>
    <row r="43" spans="2:12" ht="17.45" customHeight="1" x14ac:dyDescent="0.25">
      <c r="B43"/>
      <c r="C43"/>
      <c r="D43"/>
      <c r="E43"/>
      <c r="F43" s="2"/>
      <c r="I43" s="29"/>
      <c r="J43" s="127"/>
      <c r="K43" s="26"/>
      <c r="L43" s="56"/>
    </row>
    <row r="44" spans="2:12" ht="17.45" customHeight="1" x14ac:dyDescent="0.25">
      <c r="B44"/>
      <c r="C44"/>
      <c r="D44"/>
      <c r="E44"/>
      <c r="F44" s="2"/>
      <c r="I44" s="29"/>
      <c r="J44" s="127"/>
      <c r="K44" s="26"/>
      <c r="L44" s="56"/>
    </row>
    <row r="45" spans="2:12" ht="17.45" customHeight="1" x14ac:dyDescent="0.25">
      <c r="B45"/>
      <c r="C45"/>
      <c r="D45"/>
      <c r="E45"/>
      <c r="F45" s="2"/>
      <c r="I45" s="29"/>
      <c r="J45" s="127"/>
      <c r="K45" s="26"/>
      <c r="L45" s="56"/>
    </row>
    <row r="46" spans="2:12" ht="17.45" customHeight="1" x14ac:dyDescent="0.25">
      <c r="B46"/>
      <c r="C46"/>
      <c r="D46"/>
      <c r="E46"/>
      <c r="F46" s="2"/>
      <c r="I46" s="29"/>
      <c r="J46" s="127"/>
      <c r="K46" s="26"/>
      <c r="L46" s="56"/>
    </row>
    <row r="47" spans="2:12" ht="17.45" customHeight="1" x14ac:dyDescent="0.25">
      <c r="B47"/>
      <c r="C47"/>
      <c r="D47"/>
      <c r="E47"/>
      <c r="F47" s="2"/>
      <c r="I47" s="29"/>
      <c r="J47" s="127"/>
      <c r="K47" s="26"/>
      <c r="L47" s="56"/>
    </row>
    <row r="48" spans="2:12" ht="17.45" customHeight="1" x14ac:dyDescent="0.25">
      <c r="B48"/>
      <c r="C48"/>
      <c r="D48"/>
      <c r="E48"/>
      <c r="F48" s="2"/>
      <c r="I48" s="29"/>
      <c r="J48" s="127"/>
      <c r="K48" s="26"/>
      <c r="L48" s="56"/>
    </row>
    <row r="49" spans="2:12" ht="17.45" customHeight="1" x14ac:dyDescent="0.25">
      <c r="B49"/>
      <c r="C49"/>
      <c r="D49"/>
      <c r="E49"/>
      <c r="F49" s="2"/>
      <c r="I49" s="29"/>
      <c r="J49" s="127"/>
      <c r="K49" s="26"/>
      <c r="L49" s="56"/>
    </row>
    <row r="50" spans="2:12" ht="17.45" customHeight="1" x14ac:dyDescent="0.25">
      <c r="B50"/>
      <c r="C50"/>
      <c r="D50"/>
      <c r="E50"/>
      <c r="F50" s="2"/>
      <c r="I50" s="29"/>
      <c r="J50" s="127"/>
      <c r="K50" s="26"/>
      <c r="L50" s="56"/>
    </row>
    <row r="51" spans="2:12" ht="17.45" customHeight="1" x14ac:dyDescent="0.25">
      <c r="B51"/>
      <c r="C51"/>
      <c r="D51"/>
      <c r="E51"/>
      <c r="F51" s="2"/>
      <c r="I51" s="29"/>
      <c r="J51" s="127"/>
      <c r="K51" s="26"/>
      <c r="L51" s="56"/>
    </row>
    <row r="52" spans="2:12" ht="17.45" customHeight="1" x14ac:dyDescent="0.25">
      <c r="B52"/>
      <c r="C52"/>
      <c r="D52"/>
      <c r="E52"/>
      <c r="F52" s="2"/>
      <c r="I52" s="29"/>
      <c r="J52" s="127"/>
      <c r="K52" s="26"/>
      <c r="L52" s="56"/>
    </row>
    <row r="53" spans="2:12" ht="17.45" customHeight="1" x14ac:dyDescent="0.25">
      <c r="B53"/>
      <c r="C53"/>
      <c r="D53"/>
      <c r="E53"/>
      <c r="F53" s="2"/>
      <c r="I53" s="29"/>
      <c r="J53" s="127"/>
      <c r="K53" s="26"/>
      <c r="L53" s="56"/>
    </row>
    <row r="54" spans="2:12" ht="17.45" customHeight="1" x14ac:dyDescent="0.25">
      <c r="B54"/>
      <c r="C54"/>
      <c r="D54"/>
      <c r="E54"/>
      <c r="F54" s="2"/>
      <c r="I54" s="29"/>
      <c r="J54" s="127"/>
      <c r="K54" s="26"/>
      <c r="L54" s="56"/>
    </row>
    <row r="55" spans="2:12" ht="17.45" customHeight="1" x14ac:dyDescent="0.25">
      <c r="B55"/>
      <c r="C55"/>
      <c r="D55"/>
      <c r="E55"/>
      <c r="F55" s="2"/>
      <c r="I55" s="29"/>
      <c r="J55" s="127"/>
      <c r="K55" s="26"/>
      <c r="L55" s="56"/>
    </row>
    <row r="56" spans="2:12" ht="17.45" customHeight="1" x14ac:dyDescent="0.25">
      <c r="B56"/>
      <c r="C56"/>
      <c r="D56"/>
      <c r="E56"/>
      <c r="F56" s="2"/>
      <c r="I56" s="29"/>
      <c r="J56" s="127"/>
      <c r="K56" s="26"/>
      <c r="L56" s="56"/>
    </row>
    <row r="57" spans="2:12" ht="17.45" customHeight="1" x14ac:dyDescent="0.25">
      <c r="B57"/>
      <c r="C57"/>
      <c r="D57"/>
      <c r="E57"/>
      <c r="F57" s="2"/>
      <c r="I57" s="29"/>
      <c r="J57" s="127"/>
      <c r="K57" s="26"/>
      <c r="L57" s="56"/>
    </row>
    <row r="58" spans="2:12" ht="17.45" customHeight="1" x14ac:dyDescent="0.25">
      <c r="B58"/>
      <c r="C58"/>
      <c r="D58"/>
      <c r="E58"/>
      <c r="F58" s="2"/>
      <c r="I58" s="29"/>
      <c r="J58" s="127"/>
      <c r="K58" s="26"/>
      <c r="L58" s="56"/>
    </row>
    <row r="59" spans="2:12" ht="17.45" customHeight="1" x14ac:dyDescent="0.25">
      <c r="B59"/>
      <c r="C59"/>
      <c r="D59"/>
      <c r="E59"/>
      <c r="F59" s="2"/>
      <c r="I59" s="29"/>
      <c r="J59" s="127"/>
      <c r="K59" s="26"/>
      <c r="L59" s="56"/>
    </row>
    <row r="60" spans="2:12" ht="17.45" customHeight="1" x14ac:dyDescent="0.25">
      <c r="B60"/>
      <c r="C60"/>
      <c r="D60"/>
      <c r="E60"/>
      <c r="F60" s="2"/>
      <c r="I60" s="29"/>
      <c r="J60" s="127"/>
      <c r="K60" s="26"/>
      <c r="L60" s="56"/>
    </row>
    <row r="61" spans="2:12" ht="17.45" customHeight="1" x14ac:dyDescent="0.25">
      <c r="B61"/>
      <c r="C61"/>
      <c r="D61"/>
      <c r="E61"/>
      <c r="F61" s="2"/>
      <c r="I61" s="29"/>
      <c r="J61" s="127"/>
      <c r="K61" s="26"/>
      <c r="L61" s="56"/>
    </row>
    <row r="62" spans="2:12" ht="17.45" customHeight="1" x14ac:dyDescent="0.25">
      <c r="B62"/>
      <c r="C62"/>
      <c r="D62"/>
      <c r="E62"/>
      <c r="F62" s="2"/>
      <c r="I62" s="29"/>
      <c r="J62" s="127"/>
      <c r="K62" s="26"/>
      <c r="L62" s="56"/>
    </row>
    <row r="63" spans="2:12" ht="17.45" customHeight="1" x14ac:dyDescent="0.25">
      <c r="B63"/>
      <c r="C63"/>
      <c r="D63"/>
      <c r="E63"/>
      <c r="F63" s="2"/>
      <c r="I63" s="29"/>
      <c r="J63" s="127"/>
      <c r="K63" s="26"/>
      <c r="L63" s="56"/>
    </row>
    <row r="64" spans="2:12" ht="17.45" customHeight="1" x14ac:dyDescent="0.25">
      <c r="B64"/>
      <c r="C64"/>
      <c r="D64"/>
      <c r="E64"/>
      <c r="F64" s="2"/>
      <c r="I64" s="29"/>
      <c r="J64" s="127"/>
      <c r="K64" s="26"/>
      <c r="L64" s="56"/>
    </row>
    <row r="65" spans="2:12" ht="17.45" customHeight="1" x14ac:dyDescent="0.25">
      <c r="B65"/>
      <c r="C65"/>
      <c r="D65"/>
      <c r="E65"/>
      <c r="F65" s="2"/>
      <c r="I65" s="29"/>
      <c r="J65" s="127"/>
      <c r="K65" s="26"/>
      <c r="L65" s="56"/>
    </row>
    <row r="66" spans="2:12" ht="17.45" customHeight="1" x14ac:dyDescent="0.25">
      <c r="B66"/>
      <c r="C66"/>
      <c r="D66"/>
      <c r="E66"/>
      <c r="F66" s="2"/>
      <c r="I66" s="29"/>
      <c r="J66" s="127"/>
      <c r="K66" s="26"/>
      <c r="L66" s="56"/>
    </row>
    <row r="67" spans="2:12" ht="17.45" customHeight="1" x14ac:dyDescent="0.25">
      <c r="B67"/>
      <c r="C67"/>
      <c r="D67"/>
      <c r="E67"/>
      <c r="F67" s="2"/>
      <c r="I67" s="29"/>
      <c r="J67" s="127"/>
      <c r="K67" s="26"/>
      <c r="L67" s="56"/>
    </row>
    <row r="68" spans="2:12" ht="17.45" customHeight="1" x14ac:dyDescent="0.25">
      <c r="B68"/>
      <c r="C68"/>
      <c r="D68"/>
      <c r="E68"/>
      <c r="F68" s="2"/>
      <c r="I68" s="29"/>
      <c r="J68" s="127"/>
      <c r="K68" s="26"/>
      <c r="L68" s="56"/>
    </row>
    <row r="69" spans="2:12" ht="17.45" customHeight="1" x14ac:dyDescent="0.25">
      <c r="B69"/>
      <c r="C69"/>
      <c r="D69"/>
      <c r="E69"/>
      <c r="F69" s="2"/>
      <c r="I69" s="29"/>
      <c r="J69" s="127"/>
      <c r="K69" s="26"/>
      <c r="L69" s="56"/>
    </row>
    <row r="70" spans="2:12" ht="17.45" customHeight="1" x14ac:dyDescent="0.25">
      <c r="B70"/>
      <c r="C70"/>
      <c r="D70"/>
      <c r="E70"/>
      <c r="F70" s="2"/>
      <c r="I70" s="29"/>
      <c r="J70" s="127"/>
      <c r="K70" s="26"/>
      <c r="L70" s="56"/>
    </row>
    <row r="71" spans="2:12" ht="17.45" customHeight="1" x14ac:dyDescent="0.25">
      <c r="B71"/>
      <c r="C71"/>
      <c r="D71"/>
      <c r="E71"/>
      <c r="F71" s="2"/>
      <c r="I71" s="29"/>
      <c r="J71" s="127"/>
      <c r="K71" s="26"/>
      <c r="L71" s="56"/>
    </row>
    <row r="72" spans="2:12" ht="17.45" customHeight="1" x14ac:dyDescent="0.25">
      <c r="B72"/>
      <c r="C72"/>
      <c r="D72"/>
      <c r="E72"/>
      <c r="F72" s="2"/>
      <c r="I72" s="29"/>
      <c r="J72" s="127"/>
      <c r="K72" s="26"/>
      <c r="L72" s="56"/>
    </row>
    <row r="73" spans="2:12" ht="17.45" customHeight="1" x14ac:dyDescent="0.25">
      <c r="B73"/>
      <c r="C73"/>
      <c r="D73"/>
      <c r="E73"/>
      <c r="F73" s="2"/>
      <c r="I73" s="29"/>
      <c r="J73" s="127"/>
      <c r="K73" s="26"/>
      <c r="L73" s="56"/>
    </row>
    <row r="74" spans="2:12" ht="17.45" customHeight="1" x14ac:dyDescent="0.25">
      <c r="B74"/>
      <c r="C74"/>
      <c r="D74"/>
      <c r="E74"/>
      <c r="F74" s="2"/>
      <c r="I74" s="29"/>
      <c r="J74" s="127"/>
      <c r="K74" s="26"/>
      <c r="L74" s="56"/>
    </row>
    <row r="75" spans="2:12" ht="17.45" customHeight="1" x14ac:dyDescent="0.25">
      <c r="B75"/>
      <c r="C75"/>
      <c r="D75"/>
      <c r="E75"/>
      <c r="F75" s="2"/>
      <c r="I75" s="29"/>
      <c r="J75" s="127"/>
      <c r="K75" s="26"/>
      <c r="L75" s="56"/>
    </row>
    <row r="76" spans="2:12" ht="17.45" customHeight="1" x14ac:dyDescent="0.25">
      <c r="B76"/>
      <c r="C76"/>
      <c r="D76"/>
      <c r="E76"/>
      <c r="F76" s="2"/>
      <c r="I76" s="29"/>
      <c r="J76" s="127"/>
      <c r="K76" s="26"/>
      <c r="L76" s="56"/>
    </row>
    <row r="77" spans="2:12" ht="17.45" customHeight="1" x14ac:dyDescent="0.25">
      <c r="B77"/>
      <c r="C77"/>
      <c r="D77"/>
      <c r="E77"/>
      <c r="F77" s="2"/>
      <c r="I77" s="29"/>
      <c r="J77" s="127"/>
      <c r="K77" s="26"/>
      <c r="L77" s="56"/>
    </row>
    <row r="78" spans="2:12" ht="17.45" customHeight="1" x14ac:dyDescent="0.25">
      <c r="B78"/>
      <c r="C78"/>
      <c r="D78"/>
      <c r="E78"/>
      <c r="F78" s="2"/>
      <c r="I78" s="29"/>
      <c r="J78" s="127"/>
      <c r="K78" s="26"/>
      <c r="L78" s="56"/>
    </row>
    <row r="79" spans="2:12" ht="17.45" customHeight="1" x14ac:dyDescent="0.25">
      <c r="B79"/>
      <c r="C79"/>
      <c r="D79"/>
      <c r="E79"/>
      <c r="F79" s="2"/>
      <c r="I79" s="29"/>
      <c r="J79" s="127"/>
      <c r="K79" s="26"/>
      <c r="L79" s="56"/>
    </row>
    <row r="80" spans="2:12" ht="17.45" customHeight="1" x14ac:dyDescent="0.25">
      <c r="B80"/>
      <c r="C80"/>
      <c r="D80"/>
      <c r="E80"/>
      <c r="F80" s="2"/>
      <c r="I80" s="29"/>
      <c r="J80" s="127"/>
      <c r="K80" s="26"/>
      <c r="L80" s="56"/>
    </row>
    <row r="81" spans="2:12" ht="17.45" customHeight="1" x14ac:dyDescent="0.25">
      <c r="B81"/>
      <c r="C81"/>
      <c r="D81"/>
      <c r="E81"/>
      <c r="F81" s="2"/>
      <c r="I81" s="29"/>
      <c r="J81" s="127"/>
      <c r="K81" s="26"/>
      <c r="L81" s="56"/>
    </row>
    <row r="82" spans="2:12" ht="17.45" customHeight="1" x14ac:dyDescent="0.25">
      <c r="B82"/>
      <c r="C82"/>
      <c r="D82"/>
      <c r="E82"/>
      <c r="F82" s="2"/>
      <c r="I82" s="29"/>
      <c r="J82" s="127"/>
      <c r="K82" s="26"/>
      <c r="L82" s="56"/>
    </row>
    <row r="83" spans="2:12" ht="17.45" customHeight="1" x14ac:dyDescent="0.25">
      <c r="B83"/>
      <c r="C83"/>
      <c r="D83"/>
      <c r="E83"/>
      <c r="F83" s="2"/>
      <c r="I83" s="29"/>
      <c r="J83" s="127"/>
      <c r="K83" s="26"/>
      <c r="L83" s="56"/>
    </row>
    <row r="84" spans="2:12" ht="17.45" customHeight="1" x14ac:dyDescent="0.25">
      <c r="B84"/>
      <c r="C84"/>
      <c r="D84"/>
      <c r="E84"/>
      <c r="F84" s="2"/>
      <c r="I84" s="29"/>
      <c r="J84" s="127"/>
      <c r="K84" s="26"/>
      <c r="L84" s="56"/>
    </row>
    <row r="85" spans="2:12" ht="17.45" customHeight="1" x14ac:dyDescent="0.25">
      <c r="B85"/>
      <c r="C85"/>
      <c r="D85"/>
      <c r="E85"/>
      <c r="F85" s="2"/>
      <c r="I85" s="29"/>
      <c r="J85" s="127"/>
      <c r="K85" s="26"/>
      <c r="L85" s="56"/>
    </row>
    <row r="86" spans="2:12" ht="17.45" customHeight="1" x14ac:dyDescent="0.25">
      <c r="B86"/>
      <c r="C86"/>
      <c r="D86"/>
      <c r="E86"/>
      <c r="F86" s="2"/>
      <c r="I86" s="29"/>
      <c r="J86" s="127"/>
      <c r="K86" s="26"/>
      <c r="L86" s="56"/>
    </row>
    <row r="87" spans="2:12" ht="17.45" customHeight="1" x14ac:dyDescent="0.25">
      <c r="B87"/>
      <c r="C87"/>
      <c r="D87"/>
      <c r="E87"/>
      <c r="F87" s="2"/>
      <c r="I87" s="29"/>
      <c r="J87" s="127"/>
      <c r="K87" s="26"/>
      <c r="L87" s="56"/>
    </row>
    <row r="88" spans="2:12" ht="17.45" customHeight="1" x14ac:dyDescent="0.25">
      <c r="B88"/>
      <c r="C88"/>
      <c r="D88"/>
      <c r="E88"/>
      <c r="F88" s="2"/>
      <c r="I88" s="29"/>
      <c r="J88" s="127"/>
      <c r="K88" s="26"/>
      <c r="L88" s="56"/>
    </row>
    <row r="89" spans="2:12" ht="17.45" customHeight="1" x14ac:dyDescent="0.25">
      <c r="B89"/>
      <c r="C89"/>
      <c r="D89"/>
      <c r="E89"/>
      <c r="F89" s="2"/>
      <c r="I89" s="29"/>
      <c r="J89" s="127"/>
      <c r="K89" s="26"/>
      <c r="L89" s="56"/>
    </row>
    <row r="90" spans="2:12" ht="17.45" customHeight="1" x14ac:dyDescent="0.25">
      <c r="B90"/>
      <c r="C90"/>
      <c r="D90"/>
      <c r="E90"/>
      <c r="F90" s="2"/>
      <c r="I90" s="29"/>
      <c r="J90" s="127"/>
      <c r="K90" s="26"/>
      <c r="L90" s="56"/>
    </row>
    <row r="91" spans="2:12" ht="17.45" customHeight="1" x14ac:dyDescent="0.25">
      <c r="B91"/>
      <c r="C91"/>
      <c r="D91"/>
      <c r="E91"/>
      <c r="F91" s="2"/>
      <c r="I91" s="29"/>
      <c r="J91" s="127"/>
      <c r="K91" s="26"/>
      <c r="L91" s="56"/>
    </row>
    <row r="92" spans="2:12" ht="17.45" customHeight="1" x14ac:dyDescent="0.25">
      <c r="B92"/>
      <c r="C92"/>
      <c r="D92"/>
      <c r="E92"/>
      <c r="F92" s="2"/>
      <c r="I92" s="29"/>
      <c r="J92" s="127"/>
      <c r="K92" s="26"/>
      <c r="L92" s="56"/>
    </row>
    <row r="93" spans="2:12" ht="17.45" customHeight="1" x14ac:dyDescent="0.25">
      <c r="B93"/>
      <c r="C93"/>
      <c r="D93"/>
      <c r="E93"/>
      <c r="F93" s="2"/>
      <c r="I93" s="29"/>
      <c r="J93" s="127"/>
      <c r="K93" s="26"/>
      <c r="L93" s="56"/>
    </row>
    <row r="94" spans="2:12" ht="17.45" customHeight="1" x14ac:dyDescent="0.25">
      <c r="B94"/>
      <c r="C94"/>
      <c r="D94"/>
      <c r="E94"/>
      <c r="F94" s="2"/>
      <c r="I94" s="29"/>
      <c r="J94" s="127"/>
      <c r="K94" s="26"/>
      <c r="L94" s="56"/>
    </row>
    <row r="95" spans="2:12" ht="17.45" customHeight="1" x14ac:dyDescent="0.25">
      <c r="B95"/>
      <c r="C95"/>
      <c r="D95"/>
      <c r="E95"/>
      <c r="F95" s="2"/>
      <c r="I95" s="29"/>
      <c r="J95" s="127"/>
      <c r="K95" s="26"/>
      <c r="L95" s="56"/>
    </row>
    <row r="96" spans="2:12" ht="17.45" customHeight="1" x14ac:dyDescent="0.25">
      <c r="B96"/>
      <c r="C96"/>
      <c r="D96"/>
      <c r="E96"/>
      <c r="F96" s="2"/>
      <c r="I96" s="29"/>
      <c r="J96" s="127"/>
      <c r="K96" s="26"/>
      <c r="L96" s="56"/>
    </row>
    <row r="97" spans="2:12" ht="17.45" customHeight="1" x14ac:dyDescent="0.25">
      <c r="B97"/>
      <c r="C97"/>
      <c r="D97"/>
      <c r="E97"/>
      <c r="F97" s="2"/>
      <c r="I97" s="29"/>
      <c r="J97" s="127"/>
      <c r="K97" s="26"/>
      <c r="L97" s="56"/>
    </row>
    <row r="98" spans="2:12" ht="17.45" customHeight="1" x14ac:dyDescent="0.25">
      <c r="B98"/>
      <c r="C98"/>
      <c r="D98"/>
      <c r="E98"/>
      <c r="F98" s="2"/>
      <c r="I98" s="29"/>
      <c r="J98" s="127"/>
      <c r="K98" s="26"/>
      <c r="L98" s="56"/>
    </row>
    <row r="99" spans="2:12" ht="17.45" customHeight="1" x14ac:dyDescent="0.25">
      <c r="B99"/>
      <c r="C99"/>
      <c r="D99"/>
      <c r="E99"/>
      <c r="F99" s="2"/>
      <c r="I99" s="29"/>
      <c r="J99" s="127"/>
      <c r="K99" s="26"/>
      <c r="L99" s="56"/>
    </row>
    <row r="100" spans="2:12" ht="17.45" customHeight="1" x14ac:dyDescent="0.25">
      <c r="B100"/>
      <c r="C100"/>
      <c r="D100"/>
      <c r="E100"/>
      <c r="F100" s="2"/>
      <c r="I100" s="29"/>
      <c r="J100" s="127"/>
      <c r="K100" s="26"/>
      <c r="L100" s="56"/>
    </row>
    <row r="101" spans="2:12" ht="17.45" customHeight="1" x14ac:dyDescent="0.25">
      <c r="B101"/>
      <c r="C101"/>
      <c r="D101"/>
      <c r="E101"/>
      <c r="F101" s="2"/>
      <c r="I101" s="29"/>
      <c r="J101" s="127"/>
      <c r="K101" s="26"/>
      <c r="L101" s="56"/>
    </row>
    <row r="102" spans="2:12" ht="17.45" customHeight="1" x14ac:dyDescent="0.25">
      <c r="B102"/>
      <c r="C102"/>
      <c r="D102"/>
      <c r="E102"/>
      <c r="F102" s="2"/>
      <c r="I102" s="29"/>
      <c r="J102" s="127"/>
      <c r="K102" s="26"/>
      <c r="L102" s="56"/>
    </row>
    <row r="103" spans="2:12" ht="17.45" customHeight="1" x14ac:dyDescent="0.25">
      <c r="B103"/>
      <c r="C103"/>
      <c r="D103"/>
      <c r="E103"/>
      <c r="F103" s="2"/>
      <c r="I103" s="29"/>
      <c r="J103" s="127"/>
      <c r="K103" s="26"/>
      <c r="L103" s="56"/>
    </row>
    <row r="104" spans="2:12" ht="17.45" customHeight="1" x14ac:dyDescent="0.25">
      <c r="B104"/>
      <c r="C104"/>
      <c r="D104"/>
      <c r="E104"/>
      <c r="F104" s="2"/>
      <c r="I104" s="29"/>
      <c r="J104" s="127"/>
      <c r="K104" s="26"/>
      <c r="L104" s="56"/>
    </row>
    <row r="105" spans="2:12" ht="17.45" customHeight="1" x14ac:dyDescent="0.25">
      <c r="B105"/>
      <c r="C105"/>
      <c r="D105"/>
      <c r="E105"/>
      <c r="F105" s="2"/>
      <c r="I105" s="29"/>
      <c r="J105" s="127"/>
      <c r="K105" s="26"/>
      <c r="L105" s="56"/>
    </row>
    <row r="106" spans="2:12" ht="17.45" customHeight="1" x14ac:dyDescent="0.25">
      <c r="B106"/>
      <c r="C106"/>
      <c r="D106"/>
      <c r="E106"/>
      <c r="F106" s="2"/>
      <c r="I106" s="29"/>
      <c r="J106" s="127"/>
      <c r="K106" s="26"/>
      <c r="L106" s="56"/>
    </row>
    <row r="107" spans="2:12" ht="17.45" customHeight="1" x14ac:dyDescent="0.25">
      <c r="B107"/>
      <c r="C107"/>
      <c r="D107"/>
      <c r="E107"/>
      <c r="F107" s="2"/>
      <c r="I107" s="29"/>
      <c r="J107" s="127"/>
      <c r="K107" s="26"/>
      <c r="L107" s="56"/>
    </row>
    <row r="108" spans="2:12" ht="17.45" customHeight="1" x14ac:dyDescent="0.25">
      <c r="B108"/>
      <c r="C108"/>
      <c r="D108"/>
      <c r="E108"/>
      <c r="F108" s="2"/>
      <c r="I108" s="29"/>
      <c r="J108" s="127"/>
      <c r="K108" s="26"/>
      <c r="L108" s="56"/>
    </row>
    <row r="109" spans="2:12" ht="17.45" customHeight="1" x14ac:dyDescent="0.25">
      <c r="B109"/>
      <c r="C109"/>
      <c r="D109"/>
      <c r="E109"/>
      <c r="F109" s="2"/>
      <c r="I109" s="29"/>
      <c r="J109" s="127"/>
      <c r="K109" s="26"/>
      <c r="L109" s="56"/>
    </row>
    <row r="110" spans="2:12" ht="17.45" customHeight="1" x14ac:dyDescent="0.25">
      <c r="B110"/>
      <c r="C110"/>
      <c r="D110"/>
      <c r="E110"/>
      <c r="F110" s="2"/>
      <c r="I110" s="29"/>
      <c r="J110" s="127"/>
      <c r="K110" s="26"/>
      <c r="L110" s="56"/>
    </row>
    <row r="111" spans="2:12" ht="17.45" customHeight="1" x14ac:dyDescent="0.25">
      <c r="B111"/>
      <c r="C111"/>
      <c r="D111"/>
      <c r="E111"/>
      <c r="F111" s="2"/>
      <c r="I111" s="29"/>
      <c r="J111" s="127"/>
      <c r="K111" s="26"/>
      <c r="L111" s="56"/>
    </row>
    <row r="112" spans="2:12" ht="17.45" customHeight="1" x14ac:dyDescent="0.25">
      <c r="B112"/>
      <c r="C112"/>
      <c r="D112"/>
      <c r="E112"/>
      <c r="F112" s="2"/>
      <c r="I112" s="29"/>
      <c r="J112" s="127"/>
      <c r="K112" s="26"/>
      <c r="L112" s="56"/>
    </row>
    <row r="113" spans="2:12" ht="17.45" customHeight="1" x14ac:dyDescent="0.25">
      <c r="B113"/>
      <c r="C113"/>
      <c r="D113"/>
      <c r="E113"/>
      <c r="F113" s="2"/>
      <c r="I113" s="29"/>
      <c r="J113" s="127"/>
      <c r="K113" s="26"/>
      <c r="L113" s="56"/>
    </row>
    <row r="114" spans="2:12" ht="17.45" customHeight="1" x14ac:dyDescent="0.25">
      <c r="B114"/>
      <c r="C114"/>
      <c r="D114"/>
      <c r="E114"/>
      <c r="F114" s="2"/>
      <c r="I114" s="29"/>
      <c r="J114" s="127"/>
      <c r="K114" s="26"/>
      <c r="L114" s="56"/>
    </row>
    <row r="115" spans="2:12" ht="17.45" customHeight="1" x14ac:dyDescent="0.25">
      <c r="B115"/>
      <c r="C115"/>
      <c r="D115"/>
      <c r="E115"/>
      <c r="F115" s="2"/>
      <c r="I115" s="29"/>
      <c r="J115" s="127"/>
      <c r="K115" s="26"/>
      <c r="L115" s="56"/>
    </row>
    <row r="116" spans="2:12" ht="17.45" customHeight="1" x14ac:dyDescent="0.25">
      <c r="B116"/>
      <c r="C116"/>
      <c r="D116"/>
      <c r="E116"/>
      <c r="F116" s="2"/>
      <c r="I116" s="29"/>
      <c r="J116" s="127"/>
      <c r="K116" s="26"/>
      <c r="L116" s="56"/>
    </row>
    <row r="117" spans="2:12" ht="17.45" customHeight="1" x14ac:dyDescent="0.25">
      <c r="B117"/>
      <c r="C117"/>
      <c r="D117"/>
      <c r="E117"/>
      <c r="F117" s="2"/>
      <c r="I117" s="29"/>
      <c r="J117" s="127"/>
      <c r="K117" s="26"/>
      <c r="L117" s="56"/>
    </row>
    <row r="118" spans="2:12" ht="17.45" customHeight="1" x14ac:dyDescent="0.25">
      <c r="B118"/>
      <c r="C118"/>
      <c r="D118"/>
      <c r="E118"/>
      <c r="F118" s="2"/>
      <c r="I118" s="29"/>
      <c r="J118" s="127"/>
      <c r="K118" s="26"/>
      <c r="L118" s="56"/>
    </row>
    <row r="119" spans="2:12" ht="17.45" customHeight="1" x14ac:dyDescent="0.25">
      <c r="B119"/>
      <c r="C119"/>
      <c r="D119"/>
      <c r="E119"/>
      <c r="F119" s="2"/>
      <c r="I119" s="29"/>
      <c r="J119" s="127"/>
      <c r="K119" s="26"/>
      <c r="L119" s="56"/>
    </row>
    <row r="120" spans="2:12" ht="17.45" customHeight="1" x14ac:dyDescent="0.25">
      <c r="B120"/>
      <c r="C120"/>
      <c r="D120"/>
      <c r="E120"/>
      <c r="F120" s="2"/>
      <c r="I120" s="29"/>
      <c r="J120" s="127"/>
      <c r="K120" s="26"/>
      <c r="L120" s="56"/>
    </row>
    <row r="121" spans="2:12" ht="17.45" customHeight="1" x14ac:dyDescent="0.25">
      <c r="B121"/>
      <c r="C121"/>
      <c r="D121"/>
      <c r="E121"/>
      <c r="F121" s="2"/>
      <c r="I121" s="29"/>
      <c r="J121" s="127"/>
      <c r="K121" s="26"/>
      <c r="L121" s="56"/>
    </row>
    <row r="122" spans="2:12" ht="17.45" customHeight="1" x14ac:dyDescent="0.25">
      <c r="B122"/>
      <c r="C122"/>
      <c r="D122"/>
      <c r="E122"/>
      <c r="F122" s="2"/>
      <c r="I122" s="29"/>
      <c r="J122" s="127"/>
      <c r="K122" s="26"/>
      <c r="L122" s="56"/>
    </row>
    <row r="123" spans="2:12" ht="17.45" customHeight="1" x14ac:dyDescent="0.25">
      <c r="B123"/>
      <c r="C123"/>
      <c r="D123"/>
      <c r="E123"/>
      <c r="F123" s="2"/>
      <c r="I123" s="29"/>
      <c r="J123" s="127"/>
      <c r="K123" s="26"/>
      <c r="L123" s="56"/>
    </row>
    <row r="124" spans="2:12" ht="17.45" customHeight="1" x14ac:dyDescent="0.25">
      <c r="B124"/>
      <c r="C124"/>
      <c r="D124"/>
      <c r="E124"/>
      <c r="F124" s="2"/>
      <c r="I124" s="29"/>
      <c r="J124" s="127"/>
      <c r="K124" s="26"/>
      <c r="L124" s="56"/>
    </row>
    <row r="125" spans="2:12" ht="17.45" customHeight="1" x14ac:dyDescent="0.25">
      <c r="B125"/>
      <c r="C125"/>
      <c r="D125"/>
      <c r="E125"/>
      <c r="F125" s="2"/>
      <c r="I125" s="29"/>
      <c r="J125" s="127"/>
      <c r="K125" s="26"/>
      <c r="L125" s="56"/>
    </row>
    <row r="126" spans="2:12" ht="17.45" customHeight="1" x14ac:dyDescent="0.25">
      <c r="B126"/>
      <c r="C126"/>
      <c r="D126"/>
      <c r="E126"/>
      <c r="F126" s="2"/>
      <c r="I126" s="29"/>
      <c r="J126" s="127"/>
      <c r="K126" s="26"/>
      <c r="L126" s="56"/>
    </row>
    <row r="127" spans="2:12" ht="17.45" customHeight="1" x14ac:dyDescent="0.25">
      <c r="B127"/>
      <c r="C127"/>
      <c r="D127"/>
      <c r="E127"/>
      <c r="F127" s="2"/>
      <c r="I127" s="29"/>
      <c r="J127" s="127"/>
      <c r="K127" s="26"/>
      <c r="L127" s="56"/>
    </row>
    <row r="128" spans="2:12" ht="17.45" customHeight="1" x14ac:dyDescent="0.25">
      <c r="B128"/>
      <c r="C128"/>
      <c r="D128"/>
      <c r="E128"/>
      <c r="F128" s="2"/>
      <c r="I128" s="29"/>
      <c r="J128" s="127"/>
      <c r="K128" s="26"/>
      <c r="L128" s="56"/>
    </row>
    <row r="129" spans="1:12" ht="17.45" customHeight="1" x14ac:dyDescent="0.25">
      <c r="B129"/>
      <c r="C129"/>
      <c r="D129"/>
      <c r="E129"/>
      <c r="F129" s="2"/>
      <c r="I129" s="29"/>
      <c r="J129" s="127"/>
      <c r="K129" s="26"/>
      <c r="L129" s="56"/>
    </row>
    <row r="130" spans="1:12" ht="17.45" customHeight="1" x14ac:dyDescent="0.25">
      <c r="B130"/>
      <c r="C130"/>
      <c r="D130"/>
      <c r="E130"/>
      <c r="F130" s="2"/>
      <c r="I130" s="29"/>
      <c r="J130" s="127"/>
      <c r="K130" s="26"/>
      <c r="L130" s="56"/>
    </row>
    <row r="131" spans="1:12" ht="17.45" customHeight="1" x14ac:dyDescent="0.25">
      <c r="B131"/>
      <c r="C131"/>
      <c r="D131"/>
      <c r="E131"/>
      <c r="F131" s="2"/>
      <c r="I131" s="29"/>
      <c r="J131" s="127"/>
      <c r="K131" s="26"/>
      <c r="L131" s="56"/>
    </row>
    <row r="132" spans="1:12" ht="17.45" customHeight="1" x14ac:dyDescent="0.25">
      <c r="B132"/>
      <c r="C132"/>
      <c r="D132"/>
      <c r="E132"/>
      <c r="F132" s="2"/>
      <c r="I132" s="29"/>
      <c r="J132" s="127"/>
      <c r="K132" s="26"/>
      <c r="L132" s="56"/>
    </row>
    <row r="133" spans="1:12" ht="17.45" customHeight="1" x14ac:dyDescent="0.25">
      <c r="B133"/>
      <c r="C133"/>
      <c r="D133"/>
      <c r="E133"/>
      <c r="F133" s="2"/>
      <c r="I133" s="29"/>
      <c r="J133" s="127"/>
      <c r="K133" s="26"/>
      <c r="L133" s="56"/>
    </row>
    <row r="134" spans="1:12" ht="17.45" customHeight="1" x14ac:dyDescent="0.25">
      <c r="B134"/>
      <c r="C134"/>
      <c r="D134"/>
      <c r="E134"/>
      <c r="F134" s="2"/>
      <c r="I134" s="29"/>
      <c r="J134" s="127"/>
      <c r="K134" s="26"/>
      <c r="L134" s="56"/>
    </row>
    <row r="135" spans="1:12" ht="17.45" customHeight="1" x14ac:dyDescent="0.25">
      <c r="B135"/>
      <c r="C135"/>
      <c r="D135"/>
      <c r="E135"/>
      <c r="F135" s="2"/>
      <c r="I135" s="29"/>
      <c r="J135" s="127"/>
      <c r="K135" s="26"/>
      <c r="L135" s="56"/>
    </row>
    <row r="136" spans="1:12" ht="17.45" customHeight="1" x14ac:dyDescent="0.25">
      <c r="B136"/>
      <c r="C136"/>
      <c r="D136"/>
      <c r="E136"/>
      <c r="F136" s="2"/>
      <c r="I136" s="29"/>
      <c r="J136" s="127"/>
      <c r="K136" s="26"/>
      <c r="L136" s="56"/>
    </row>
    <row r="137" spans="1:12" ht="17.45" customHeight="1" x14ac:dyDescent="0.25">
      <c r="B137"/>
      <c r="C137"/>
      <c r="D137"/>
      <c r="E137"/>
      <c r="F137" s="2"/>
      <c r="I137" s="29"/>
      <c r="J137" s="127"/>
      <c r="K137" s="26"/>
      <c r="L137" s="56"/>
    </row>
    <row r="138" spans="1:12" ht="17.45" customHeight="1" x14ac:dyDescent="0.25">
      <c r="B138"/>
      <c r="C138"/>
      <c r="D138"/>
      <c r="E138"/>
      <c r="F138" s="2"/>
      <c r="I138" s="29"/>
      <c r="J138" s="127"/>
      <c r="K138" s="26"/>
      <c r="L138" s="56"/>
    </row>
    <row r="139" spans="1:12" ht="17.45" customHeight="1" x14ac:dyDescent="0.25">
      <c r="B139"/>
      <c r="C139"/>
      <c r="D139"/>
      <c r="E139"/>
      <c r="F139" s="2"/>
      <c r="H139" s="14"/>
      <c r="I139" s="29"/>
      <c r="J139" s="127"/>
      <c r="K139" s="26"/>
      <c r="L139" s="56"/>
    </row>
    <row r="140" spans="1:12" ht="17.45" customHeight="1" x14ac:dyDescent="0.25">
      <c r="B140"/>
      <c r="C140"/>
      <c r="D140"/>
      <c r="E140"/>
      <c r="F140" s="2"/>
      <c r="I140" s="29"/>
      <c r="J140" s="127"/>
      <c r="K140" s="26"/>
      <c r="L140" s="56"/>
    </row>
    <row r="141" spans="1:12" ht="17.45" customHeight="1" x14ac:dyDescent="0.25">
      <c r="B141"/>
      <c r="C141"/>
      <c r="D141"/>
      <c r="E141"/>
      <c r="F141" s="2"/>
      <c r="I141" s="29"/>
      <c r="J141" s="127"/>
      <c r="K141" s="26"/>
      <c r="L141" s="56"/>
    </row>
    <row r="142" spans="1:12" s="3" customFormat="1" ht="17.45" customHeight="1" x14ac:dyDescent="0.25">
      <c r="A142" s="24"/>
      <c r="F142" s="2"/>
      <c r="G142"/>
      <c r="I142" s="29"/>
      <c r="J142" s="127"/>
      <c r="K142" s="26"/>
      <c r="L142" s="56"/>
    </row>
    <row r="143" spans="1:12" s="3" customFormat="1" ht="17.45" customHeight="1" x14ac:dyDescent="0.25">
      <c r="A143" s="24"/>
      <c r="F143" s="11"/>
      <c r="G143"/>
      <c r="I143" s="29"/>
      <c r="J143" s="127"/>
      <c r="K143" s="26"/>
      <c r="L143" s="56"/>
    </row>
    <row r="144" spans="1:12" s="3" customFormat="1" ht="17.45" customHeight="1" x14ac:dyDescent="0.25">
      <c r="A144" s="24"/>
      <c r="F144" s="2"/>
      <c r="G144"/>
      <c r="I144" s="29"/>
      <c r="J144" s="127"/>
      <c r="K144" s="26"/>
      <c r="L144" s="56"/>
    </row>
    <row r="145" spans="2:12" ht="17.45" customHeight="1" x14ac:dyDescent="0.25">
      <c r="B145"/>
      <c r="C145"/>
      <c r="D145"/>
      <c r="E145"/>
      <c r="F145" s="2"/>
      <c r="H145" s="14"/>
      <c r="I145" s="29"/>
      <c r="J145" s="127"/>
      <c r="K145" s="26"/>
      <c r="L145" s="56"/>
    </row>
    <row r="146" spans="2:12" ht="17.45" customHeight="1" x14ac:dyDescent="0.25">
      <c r="B146"/>
      <c r="C146"/>
      <c r="D146"/>
      <c r="E146"/>
      <c r="F146" s="2"/>
      <c r="H146" s="14"/>
      <c r="I146" s="29"/>
      <c r="J146" s="127"/>
      <c r="K146" s="26"/>
      <c r="L146" s="56"/>
    </row>
    <row r="147" spans="2:12" ht="17.45" customHeight="1" x14ac:dyDescent="0.25">
      <c r="B147"/>
      <c r="C147"/>
      <c r="D147"/>
      <c r="E147"/>
      <c r="F147" s="2"/>
      <c r="H147" s="14"/>
      <c r="I147" s="29"/>
      <c r="J147" s="127"/>
      <c r="K147" s="26"/>
      <c r="L147" s="56"/>
    </row>
    <row r="148" spans="2:12" ht="17.45" customHeight="1" x14ac:dyDescent="0.25">
      <c r="B148"/>
      <c r="C148"/>
      <c r="D148"/>
      <c r="E148"/>
      <c r="F148" s="2"/>
      <c r="H148" s="14"/>
      <c r="I148" s="29"/>
      <c r="J148" s="127"/>
      <c r="K148" s="26"/>
      <c r="L148" s="56"/>
    </row>
    <row r="149" spans="2:12" ht="17.45" customHeight="1" x14ac:dyDescent="0.25">
      <c r="B149"/>
      <c r="C149"/>
      <c r="D149"/>
      <c r="E149"/>
      <c r="F149" s="2"/>
      <c r="H149" s="14"/>
      <c r="I149" s="29"/>
      <c r="J149" s="127"/>
      <c r="K149" s="26"/>
      <c r="L149" s="56"/>
    </row>
    <row r="150" spans="2:12" ht="17.45" customHeight="1" x14ac:dyDescent="0.25">
      <c r="B150"/>
      <c r="C150"/>
      <c r="D150"/>
      <c r="E150"/>
      <c r="F150" s="2"/>
      <c r="H150" s="14"/>
      <c r="I150" s="29"/>
      <c r="J150" s="127"/>
      <c r="K150" s="26"/>
      <c r="L150" s="56"/>
    </row>
    <row r="151" spans="2:12" ht="17.45" customHeight="1" x14ac:dyDescent="0.25">
      <c r="B151"/>
      <c r="C151"/>
      <c r="D151"/>
      <c r="E151"/>
      <c r="F151" s="2"/>
      <c r="H151" s="14"/>
      <c r="I151" s="29"/>
      <c r="J151" s="127"/>
      <c r="K151" s="26"/>
      <c r="L151" s="56"/>
    </row>
    <row r="152" spans="2:12" ht="17.45" customHeight="1" x14ac:dyDescent="0.25">
      <c r="B152"/>
      <c r="C152"/>
      <c r="D152"/>
      <c r="E152"/>
      <c r="F152" s="2"/>
      <c r="H152" s="14"/>
      <c r="I152" s="29"/>
      <c r="J152" s="127"/>
      <c r="K152" s="26"/>
      <c r="L152" s="56"/>
    </row>
    <row r="153" spans="2:12" ht="17.45" customHeight="1" x14ac:dyDescent="0.25">
      <c r="B153"/>
      <c r="C153"/>
      <c r="D153"/>
      <c r="E153"/>
      <c r="F153" s="2"/>
      <c r="H153" s="14"/>
      <c r="I153" s="29"/>
      <c r="J153" s="127"/>
      <c r="K153" s="26"/>
      <c r="L153" s="56"/>
    </row>
    <row r="154" spans="2:12" ht="17.45" customHeight="1" x14ac:dyDescent="0.25">
      <c r="B154"/>
      <c r="C154"/>
      <c r="D154"/>
      <c r="E154"/>
      <c r="F154" s="2"/>
      <c r="H154" s="14"/>
      <c r="I154" s="29"/>
      <c r="J154" s="127"/>
      <c r="K154" s="26"/>
      <c r="L154" s="56"/>
    </row>
    <row r="155" spans="2:12" ht="17.45" customHeight="1" x14ac:dyDescent="0.25">
      <c r="B155"/>
      <c r="C155"/>
      <c r="D155"/>
      <c r="E155"/>
      <c r="F155" s="2"/>
      <c r="H155" s="14"/>
      <c r="I155" s="29"/>
      <c r="J155" s="127"/>
      <c r="K155" s="26"/>
      <c r="L155" s="56"/>
    </row>
    <row r="156" spans="2:12" ht="17.45" customHeight="1" x14ac:dyDescent="0.25">
      <c r="B156"/>
      <c r="C156"/>
      <c r="D156"/>
      <c r="E156"/>
      <c r="F156" s="2"/>
      <c r="H156" s="14"/>
      <c r="I156" s="29"/>
      <c r="J156" s="127"/>
      <c r="K156" s="26"/>
      <c r="L156" s="56"/>
    </row>
    <row r="157" spans="2:12" ht="17.45" customHeight="1" x14ac:dyDescent="0.25">
      <c r="B157"/>
      <c r="C157"/>
      <c r="D157"/>
      <c r="E157"/>
      <c r="F157" s="2"/>
      <c r="H157" s="14"/>
      <c r="I157" s="29"/>
      <c r="J157" s="127"/>
      <c r="K157" s="26"/>
      <c r="L157" s="56"/>
    </row>
    <row r="158" spans="2:12" ht="17.45" customHeight="1" x14ac:dyDescent="0.25">
      <c r="B158"/>
      <c r="C158"/>
      <c r="D158"/>
      <c r="E158"/>
      <c r="F158" s="2"/>
      <c r="H158" s="14"/>
      <c r="I158" s="29"/>
      <c r="J158" s="127"/>
      <c r="K158" s="26"/>
      <c r="L158" s="56"/>
    </row>
    <row r="159" spans="2:12" ht="17.45" customHeight="1" x14ac:dyDescent="0.25">
      <c r="B159"/>
      <c r="C159"/>
      <c r="D159"/>
      <c r="E159"/>
      <c r="F159" s="2"/>
      <c r="H159" s="14"/>
      <c r="I159" s="29"/>
      <c r="J159" s="127"/>
      <c r="K159" s="26"/>
      <c r="L159" s="56"/>
    </row>
    <row r="160" spans="2:12" ht="17.45" customHeight="1" x14ac:dyDescent="0.25">
      <c r="B160"/>
      <c r="C160"/>
      <c r="D160"/>
      <c r="E160"/>
      <c r="F160" s="2"/>
      <c r="H160" s="14"/>
      <c r="I160" s="29"/>
      <c r="J160" s="127"/>
      <c r="K160" s="26"/>
      <c r="L160" s="56"/>
    </row>
    <row r="161" spans="2:12" ht="17.45" customHeight="1" x14ac:dyDescent="0.25">
      <c r="B161"/>
      <c r="C161"/>
      <c r="D161"/>
      <c r="E161"/>
      <c r="F161" s="2"/>
      <c r="H161" s="14"/>
      <c r="I161" s="29"/>
      <c r="J161" s="127"/>
      <c r="K161" s="26"/>
      <c r="L161" s="56"/>
    </row>
    <row r="162" spans="2:12" ht="17.45" customHeight="1" x14ac:dyDescent="0.25">
      <c r="B162"/>
      <c r="C162"/>
      <c r="D162"/>
      <c r="E162"/>
      <c r="F162" s="2"/>
      <c r="H162" s="14"/>
      <c r="I162" s="29"/>
      <c r="J162" s="127"/>
      <c r="K162" s="26"/>
      <c r="L162" s="56"/>
    </row>
    <row r="163" spans="2:12" ht="17.45" customHeight="1" x14ac:dyDescent="0.25">
      <c r="B163"/>
      <c r="C163"/>
      <c r="D163"/>
      <c r="E163"/>
      <c r="F163" s="2"/>
      <c r="H163" s="14"/>
      <c r="I163" s="29"/>
      <c r="J163" s="127"/>
      <c r="K163" s="26"/>
      <c r="L163" s="56"/>
    </row>
    <row r="164" spans="2:12" ht="17.45" customHeight="1" x14ac:dyDescent="0.25">
      <c r="B164"/>
      <c r="C164"/>
      <c r="D164"/>
      <c r="E164"/>
      <c r="F164" s="2"/>
      <c r="H164" s="14"/>
      <c r="I164" s="29"/>
      <c r="J164" s="127"/>
      <c r="K164" s="26"/>
      <c r="L164" s="56"/>
    </row>
    <row r="165" spans="2:12" ht="17.45" customHeight="1" x14ac:dyDescent="0.25">
      <c r="B165"/>
      <c r="C165"/>
      <c r="D165"/>
      <c r="E165"/>
      <c r="F165" s="2"/>
      <c r="H165" s="14"/>
      <c r="I165" s="29"/>
      <c r="J165" s="127"/>
      <c r="K165" s="26"/>
      <c r="L165" s="56"/>
    </row>
    <row r="166" spans="2:12" ht="17.45" customHeight="1" x14ac:dyDescent="0.25">
      <c r="B166"/>
      <c r="C166"/>
      <c r="D166"/>
      <c r="E166"/>
      <c r="F166" s="2"/>
      <c r="H166" s="14"/>
      <c r="I166" s="29"/>
      <c r="J166" s="127"/>
      <c r="K166" s="26"/>
      <c r="L166" s="56"/>
    </row>
    <row r="167" spans="2:12" ht="17.45" customHeight="1" x14ac:dyDescent="0.25">
      <c r="B167"/>
      <c r="C167"/>
      <c r="D167"/>
      <c r="E167"/>
      <c r="F167" s="2"/>
      <c r="H167" s="14"/>
      <c r="I167" s="29"/>
      <c r="J167" s="127"/>
      <c r="K167" s="26"/>
      <c r="L167" s="56"/>
    </row>
    <row r="168" spans="2:12" ht="17.45" customHeight="1" x14ac:dyDescent="0.25">
      <c r="B168"/>
      <c r="C168"/>
      <c r="D168"/>
      <c r="E168"/>
      <c r="F168" s="2"/>
      <c r="H168" s="14"/>
      <c r="I168" s="29"/>
      <c r="J168" s="127"/>
      <c r="K168" s="26"/>
      <c r="L168" s="56"/>
    </row>
    <row r="169" spans="2:12" ht="17.45" customHeight="1" x14ac:dyDescent="0.25">
      <c r="B169"/>
      <c r="C169"/>
      <c r="D169"/>
      <c r="E169"/>
      <c r="F169" s="2"/>
      <c r="H169" s="14"/>
      <c r="I169" s="29"/>
      <c r="J169" s="127"/>
      <c r="K169" s="26"/>
      <c r="L169" s="56"/>
    </row>
    <row r="170" spans="2:12" ht="17.45" customHeight="1" x14ac:dyDescent="0.25">
      <c r="B170"/>
      <c r="C170"/>
      <c r="D170"/>
      <c r="E170"/>
      <c r="F170" s="2"/>
      <c r="H170" s="14"/>
      <c r="I170" s="29"/>
      <c r="J170" s="127"/>
      <c r="K170" s="26"/>
      <c r="L170" s="56"/>
    </row>
    <row r="171" spans="2:12" ht="17.45" customHeight="1" x14ac:dyDescent="0.25">
      <c r="B171"/>
      <c r="C171"/>
      <c r="D171"/>
      <c r="E171"/>
      <c r="F171" s="2"/>
      <c r="H171" s="14"/>
      <c r="I171" s="29"/>
      <c r="J171" s="127"/>
      <c r="K171" s="26"/>
      <c r="L171" s="56"/>
    </row>
    <row r="172" spans="2:12" ht="17.45" customHeight="1" x14ac:dyDescent="0.25">
      <c r="B172"/>
      <c r="C172"/>
      <c r="D172"/>
      <c r="E172"/>
      <c r="F172" s="2"/>
      <c r="H172" s="14"/>
      <c r="I172" s="29"/>
      <c r="J172" s="127"/>
      <c r="K172" s="26"/>
      <c r="L172" s="56"/>
    </row>
    <row r="173" spans="2:12" ht="17.45" customHeight="1" x14ac:dyDescent="0.25">
      <c r="B173"/>
      <c r="C173"/>
      <c r="D173"/>
      <c r="E173"/>
      <c r="F173" s="2"/>
      <c r="H173" s="14"/>
      <c r="I173" s="29"/>
      <c r="J173" s="127"/>
      <c r="K173" s="26"/>
      <c r="L173" s="56"/>
    </row>
    <row r="174" spans="2:12" ht="17.45" customHeight="1" x14ac:dyDescent="0.25">
      <c r="B174"/>
      <c r="C174"/>
      <c r="D174"/>
      <c r="E174"/>
      <c r="F174" s="2"/>
      <c r="H174" s="14"/>
      <c r="I174" s="29"/>
      <c r="J174" s="127"/>
      <c r="K174" s="26"/>
      <c r="L174" s="56"/>
    </row>
    <row r="175" spans="2:12" ht="17.45" customHeight="1" x14ac:dyDescent="0.25">
      <c r="B175"/>
      <c r="C175"/>
      <c r="D175"/>
      <c r="E175"/>
      <c r="F175" s="2"/>
      <c r="H175" s="14"/>
      <c r="I175" s="29"/>
      <c r="J175" s="127"/>
      <c r="K175" s="26"/>
      <c r="L175" s="56"/>
    </row>
    <row r="176" spans="2:12" ht="17.45" customHeight="1" x14ac:dyDescent="0.25">
      <c r="B176"/>
      <c r="C176"/>
      <c r="D176"/>
      <c r="E176"/>
      <c r="F176" s="2"/>
      <c r="H176" s="14"/>
      <c r="I176" s="29"/>
      <c r="J176" s="127"/>
      <c r="K176" s="26"/>
      <c r="L176" s="56"/>
    </row>
    <row r="177" spans="2:12" ht="17.45" customHeight="1" x14ac:dyDescent="0.25">
      <c r="B177"/>
      <c r="C177"/>
      <c r="D177"/>
      <c r="E177"/>
      <c r="F177" s="2"/>
      <c r="H177" s="14"/>
      <c r="I177" s="29"/>
      <c r="J177" s="127"/>
      <c r="K177" s="26"/>
      <c r="L177" s="56"/>
    </row>
    <row r="178" spans="2:12" ht="17.45" customHeight="1" x14ac:dyDescent="0.25">
      <c r="B178"/>
      <c r="C178"/>
      <c r="D178"/>
      <c r="E178"/>
      <c r="F178" s="2"/>
      <c r="H178" s="14"/>
      <c r="I178" s="29"/>
      <c r="J178" s="127"/>
      <c r="K178" s="26"/>
      <c r="L178" s="56"/>
    </row>
    <row r="179" spans="2:12" ht="17.45" customHeight="1" x14ac:dyDescent="0.25">
      <c r="B179"/>
      <c r="C179"/>
      <c r="D179"/>
      <c r="E179"/>
      <c r="F179" s="2"/>
      <c r="H179" s="14"/>
      <c r="I179" s="29"/>
      <c r="J179" s="127"/>
      <c r="K179" s="26"/>
      <c r="L179" s="56"/>
    </row>
    <row r="180" spans="2:12" ht="17.45" customHeight="1" x14ac:dyDescent="0.25">
      <c r="B180"/>
      <c r="C180"/>
      <c r="D180"/>
      <c r="E180"/>
      <c r="F180" s="2"/>
      <c r="H180" s="14"/>
      <c r="I180" s="29"/>
      <c r="J180" s="127"/>
      <c r="K180" s="26"/>
      <c r="L180" s="56"/>
    </row>
    <row r="181" spans="2:12" ht="17.45" customHeight="1" x14ac:dyDescent="0.25">
      <c r="B181"/>
      <c r="C181"/>
      <c r="D181"/>
      <c r="E181"/>
      <c r="F181" s="2"/>
      <c r="H181" s="14"/>
      <c r="I181" s="29"/>
      <c r="J181" s="127"/>
      <c r="K181" s="26"/>
      <c r="L181" s="56"/>
    </row>
    <row r="182" spans="2:12" ht="17.45" customHeight="1" x14ac:dyDescent="0.25">
      <c r="B182"/>
      <c r="C182"/>
      <c r="D182"/>
      <c r="E182"/>
      <c r="F182" s="2"/>
      <c r="H182" s="14"/>
      <c r="I182" s="29"/>
      <c r="J182" s="127"/>
      <c r="K182" s="26"/>
      <c r="L182" s="56"/>
    </row>
    <row r="183" spans="2:12" ht="17.45" customHeight="1" x14ac:dyDescent="0.25">
      <c r="B183"/>
      <c r="C183"/>
      <c r="D183"/>
      <c r="E183"/>
      <c r="F183" s="2"/>
      <c r="H183" s="14"/>
      <c r="I183" s="29"/>
      <c r="J183" s="127"/>
      <c r="K183" s="26"/>
      <c r="L183" s="56"/>
    </row>
    <row r="184" spans="2:12" ht="17.45" customHeight="1" x14ac:dyDescent="0.25">
      <c r="B184"/>
      <c r="C184"/>
      <c r="D184"/>
      <c r="E184"/>
      <c r="F184" s="2"/>
      <c r="H184" s="14"/>
      <c r="I184" s="29"/>
      <c r="J184" s="127"/>
      <c r="K184" s="26"/>
      <c r="L184" s="56"/>
    </row>
    <row r="185" spans="2:12" ht="17.45" customHeight="1" x14ac:dyDescent="0.25">
      <c r="B185"/>
      <c r="C185"/>
      <c r="D185"/>
      <c r="E185"/>
      <c r="F185" s="2"/>
      <c r="H185" s="14"/>
      <c r="I185" s="29"/>
      <c r="J185" s="127"/>
      <c r="K185" s="26"/>
      <c r="L185" s="56"/>
    </row>
    <row r="186" spans="2:12" ht="17.45" customHeight="1" x14ac:dyDescent="0.25">
      <c r="B186"/>
      <c r="C186"/>
      <c r="D186"/>
      <c r="E186"/>
      <c r="F186" s="2"/>
      <c r="H186" s="14"/>
      <c r="I186" s="29"/>
      <c r="J186" s="127"/>
      <c r="K186" s="26"/>
      <c r="L186" s="56"/>
    </row>
    <row r="187" spans="2:12" ht="17.45" customHeight="1" x14ac:dyDescent="0.25">
      <c r="B187"/>
      <c r="C187"/>
      <c r="D187"/>
      <c r="E187"/>
      <c r="F187" s="2"/>
      <c r="H187" s="14"/>
      <c r="I187" s="29"/>
      <c r="J187" s="127"/>
      <c r="K187" s="26"/>
      <c r="L187" s="56"/>
    </row>
    <row r="188" spans="2:12" ht="17.45" customHeight="1" x14ac:dyDescent="0.25">
      <c r="B188"/>
      <c r="C188"/>
      <c r="D188"/>
      <c r="E188"/>
      <c r="F188" s="2"/>
      <c r="H188" s="14"/>
      <c r="I188" s="29"/>
      <c r="J188" s="127"/>
      <c r="K188" s="26"/>
      <c r="L188" s="56"/>
    </row>
    <row r="189" spans="2:12" ht="17.45" customHeight="1" x14ac:dyDescent="0.25">
      <c r="B189"/>
      <c r="C189"/>
      <c r="D189"/>
      <c r="E189"/>
      <c r="F189" s="2"/>
      <c r="H189" s="14"/>
      <c r="I189" s="29"/>
      <c r="J189" s="127"/>
      <c r="K189" s="26"/>
      <c r="L189" s="56"/>
    </row>
    <row r="190" spans="2:12" ht="17.45" customHeight="1" x14ac:dyDescent="0.25">
      <c r="B190"/>
      <c r="C190"/>
      <c r="D190"/>
      <c r="E190"/>
      <c r="F190" s="2"/>
      <c r="H190" s="14"/>
      <c r="I190" s="29"/>
      <c r="J190" s="127"/>
      <c r="K190" s="26"/>
      <c r="L190" s="56"/>
    </row>
    <row r="191" spans="2:12" ht="17.45" customHeight="1" x14ac:dyDescent="0.25">
      <c r="B191"/>
      <c r="C191"/>
      <c r="D191"/>
      <c r="E191"/>
      <c r="F191" s="2"/>
      <c r="H191" s="14"/>
      <c r="I191" s="29"/>
      <c r="J191" s="127"/>
      <c r="K191" s="26"/>
      <c r="L191" s="56"/>
    </row>
    <row r="192" spans="2:12" ht="17.45" customHeight="1" x14ac:dyDescent="0.25">
      <c r="B192"/>
      <c r="C192"/>
      <c r="D192"/>
      <c r="E192"/>
      <c r="F192" s="2"/>
      <c r="H192" s="14"/>
      <c r="I192" s="29"/>
      <c r="J192" s="127"/>
      <c r="K192" s="26"/>
      <c r="L192" s="56"/>
    </row>
    <row r="193" spans="2:12" ht="17.45" customHeight="1" x14ac:dyDescent="0.25">
      <c r="B193"/>
      <c r="C193"/>
      <c r="D193"/>
      <c r="E193"/>
      <c r="F193" s="2"/>
      <c r="H193" s="14"/>
      <c r="I193" s="29"/>
      <c r="J193" s="127"/>
      <c r="K193" s="26"/>
      <c r="L193" s="56"/>
    </row>
    <row r="194" spans="2:12" ht="17.45" customHeight="1" x14ac:dyDescent="0.25">
      <c r="B194"/>
      <c r="C194"/>
      <c r="D194"/>
      <c r="E194"/>
      <c r="F194" s="2"/>
      <c r="H194" s="14"/>
      <c r="I194" s="29"/>
      <c r="J194" s="127"/>
      <c r="K194" s="26"/>
      <c r="L194" s="56"/>
    </row>
    <row r="195" spans="2:12" ht="17.45" customHeight="1" x14ac:dyDescent="0.25">
      <c r="B195"/>
      <c r="C195"/>
      <c r="D195"/>
      <c r="E195"/>
      <c r="F195" s="2"/>
      <c r="H195" s="14"/>
      <c r="I195" s="29"/>
      <c r="J195" s="127"/>
      <c r="K195" s="26"/>
      <c r="L195" s="56"/>
    </row>
    <row r="196" spans="2:12" ht="17.45" customHeight="1" x14ac:dyDescent="0.25">
      <c r="B196"/>
      <c r="C196"/>
      <c r="D196"/>
      <c r="E196"/>
      <c r="F196" s="2"/>
      <c r="H196" s="14"/>
      <c r="I196" s="29"/>
      <c r="J196" s="127"/>
      <c r="K196" s="26"/>
      <c r="L196" s="56"/>
    </row>
    <row r="197" spans="2:12" ht="17.45" customHeight="1" x14ac:dyDescent="0.25">
      <c r="B197"/>
      <c r="C197"/>
      <c r="D197"/>
      <c r="E197"/>
      <c r="F197" s="2"/>
      <c r="H197" s="14"/>
      <c r="I197" s="29"/>
      <c r="J197" s="127"/>
      <c r="K197" s="26"/>
      <c r="L197" s="56"/>
    </row>
    <row r="198" spans="2:12" ht="17.45" customHeight="1" x14ac:dyDescent="0.25">
      <c r="B198"/>
      <c r="C198"/>
      <c r="D198"/>
      <c r="E198"/>
      <c r="F198" s="2"/>
      <c r="H198" s="14"/>
      <c r="I198" s="29"/>
      <c r="J198" s="127"/>
      <c r="K198" s="26"/>
      <c r="L198" s="56"/>
    </row>
    <row r="199" spans="2:12" ht="17.45" customHeight="1" x14ac:dyDescent="0.25">
      <c r="B199"/>
      <c r="C199"/>
      <c r="D199"/>
      <c r="E199"/>
      <c r="F199" s="2"/>
      <c r="H199" s="14"/>
      <c r="I199" s="29"/>
      <c r="J199" s="127"/>
      <c r="K199" s="26"/>
      <c r="L199" s="56"/>
    </row>
    <row r="200" spans="2:12" ht="17.45" customHeight="1" x14ac:dyDescent="0.25">
      <c r="B200"/>
      <c r="C200"/>
      <c r="D200"/>
      <c r="E200"/>
      <c r="F200" s="2"/>
      <c r="H200" s="14"/>
      <c r="I200" s="29"/>
      <c r="J200" s="127"/>
      <c r="K200" s="26"/>
      <c r="L200" s="56"/>
    </row>
    <row r="201" spans="2:12" ht="17.45" customHeight="1" x14ac:dyDescent="0.25">
      <c r="B201"/>
      <c r="C201"/>
      <c r="D201"/>
      <c r="E201"/>
      <c r="F201" s="2"/>
      <c r="H201" s="14"/>
      <c r="I201" s="29"/>
      <c r="J201" s="127"/>
      <c r="K201" s="26"/>
      <c r="L201" s="56"/>
    </row>
    <row r="202" spans="2:12" ht="17.45" customHeight="1" x14ac:dyDescent="0.25">
      <c r="B202"/>
      <c r="C202"/>
      <c r="D202"/>
      <c r="E202"/>
      <c r="F202" s="2"/>
      <c r="H202" s="14"/>
      <c r="I202" s="29"/>
      <c r="J202" s="127"/>
      <c r="K202" s="26"/>
      <c r="L202" s="56"/>
    </row>
    <row r="203" spans="2:12" ht="17.45" customHeight="1" x14ac:dyDescent="0.25">
      <c r="B203"/>
      <c r="C203"/>
      <c r="D203"/>
      <c r="E203"/>
      <c r="F203" s="2"/>
      <c r="H203" s="14"/>
      <c r="I203" s="29"/>
      <c r="J203" s="127"/>
      <c r="K203" s="26"/>
      <c r="L203" s="56"/>
    </row>
    <row r="204" spans="2:12" ht="17.45" customHeight="1" x14ac:dyDescent="0.25">
      <c r="B204"/>
      <c r="C204"/>
      <c r="D204"/>
      <c r="E204"/>
      <c r="F204" s="2"/>
      <c r="H204" s="14"/>
      <c r="I204" s="29"/>
      <c r="J204" s="127"/>
      <c r="K204" s="26"/>
      <c r="L204" s="56"/>
    </row>
    <row r="205" spans="2:12" ht="17.45" customHeight="1" x14ac:dyDescent="0.25">
      <c r="B205"/>
      <c r="C205"/>
      <c r="D205"/>
      <c r="E205"/>
      <c r="F205" s="2"/>
      <c r="H205" s="14"/>
      <c r="I205" s="29"/>
      <c r="J205" s="127"/>
      <c r="K205" s="26"/>
      <c r="L205" s="56"/>
    </row>
    <row r="206" spans="2:12" ht="17.45" customHeight="1" x14ac:dyDescent="0.25">
      <c r="B206"/>
      <c r="C206"/>
      <c r="D206"/>
      <c r="E206"/>
      <c r="F206" s="2"/>
      <c r="H206" s="14"/>
      <c r="I206" s="29"/>
      <c r="J206" s="127"/>
      <c r="K206" s="26"/>
      <c r="L206" s="56"/>
    </row>
    <row r="207" spans="2:12" ht="17.45" customHeight="1" x14ac:dyDescent="0.25">
      <c r="B207"/>
      <c r="C207"/>
      <c r="D207"/>
      <c r="E207"/>
      <c r="F207" s="2"/>
      <c r="H207" s="14"/>
      <c r="I207" s="29"/>
      <c r="J207" s="127"/>
      <c r="K207" s="26"/>
      <c r="L207" s="56"/>
    </row>
    <row r="208" spans="2:12" ht="17.45" customHeight="1" x14ac:dyDescent="0.25">
      <c r="B208"/>
      <c r="C208"/>
      <c r="D208"/>
      <c r="E208"/>
      <c r="F208" s="2"/>
      <c r="H208" s="14"/>
      <c r="I208" s="29"/>
      <c r="J208" s="127"/>
      <c r="K208" s="26"/>
      <c r="L208" s="56"/>
    </row>
    <row r="209" spans="2:12" ht="17.45" customHeight="1" x14ac:dyDescent="0.25">
      <c r="B209"/>
      <c r="C209"/>
      <c r="D209"/>
      <c r="E209"/>
      <c r="F209" s="2"/>
      <c r="H209" s="14"/>
      <c r="I209" s="29"/>
      <c r="J209" s="127"/>
      <c r="K209" s="26"/>
      <c r="L209" s="56"/>
    </row>
    <row r="210" spans="2:12" ht="17.45" customHeight="1" x14ac:dyDescent="0.25">
      <c r="B210"/>
      <c r="C210"/>
      <c r="D210"/>
      <c r="E210"/>
      <c r="F210" s="2"/>
      <c r="H210" s="14"/>
      <c r="I210" s="29"/>
      <c r="J210" s="127"/>
      <c r="K210" s="26"/>
      <c r="L210" s="56"/>
    </row>
    <row r="211" spans="2:12" ht="17.45" customHeight="1" x14ac:dyDescent="0.25">
      <c r="B211"/>
      <c r="C211"/>
      <c r="D211"/>
      <c r="E211"/>
      <c r="F211" s="2"/>
      <c r="H211" s="14"/>
      <c r="I211" s="29"/>
      <c r="J211" s="127"/>
      <c r="K211" s="26"/>
      <c r="L211" s="56"/>
    </row>
    <row r="212" spans="2:12" ht="17.45" customHeight="1" x14ac:dyDescent="0.25">
      <c r="B212"/>
      <c r="C212"/>
      <c r="D212"/>
      <c r="E212"/>
      <c r="F212" s="2"/>
      <c r="H212" s="14"/>
      <c r="I212" s="29"/>
      <c r="J212" s="127"/>
      <c r="K212" s="26"/>
      <c r="L212" s="56"/>
    </row>
    <row r="213" spans="2:12" ht="17.45" customHeight="1" x14ac:dyDescent="0.25">
      <c r="B213"/>
      <c r="C213"/>
      <c r="D213"/>
      <c r="E213"/>
      <c r="F213" s="2"/>
      <c r="H213" s="14"/>
      <c r="I213" s="29"/>
      <c r="J213" s="127"/>
      <c r="K213" s="26"/>
      <c r="L213" s="56"/>
    </row>
    <row r="214" spans="2:12" ht="17.45" customHeight="1" x14ac:dyDescent="0.25">
      <c r="B214"/>
      <c r="C214"/>
      <c r="D214"/>
      <c r="E214"/>
      <c r="F214" s="2"/>
      <c r="H214" s="14"/>
      <c r="I214" s="29"/>
      <c r="J214" s="127"/>
      <c r="K214" s="26"/>
      <c r="L214" s="56"/>
    </row>
    <row r="215" spans="2:12" ht="17.45" customHeight="1" x14ac:dyDescent="0.25">
      <c r="B215"/>
      <c r="C215"/>
      <c r="D215"/>
      <c r="E215"/>
      <c r="F215" s="2"/>
      <c r="H215" s="14"/>
      <c r="I215" s="29"/>
      <c r="J215" s="127"/>
      <c r="K215" s="26"/>
      <c r="L215" s="56"/>
    </row>
    <row r="216" spans="2:12" ht="17.45" customHeight="1" x14ac:dyDescent="0.25">
      <c r="B216"/>
      <c r="C216"/>
      <c r="D216"/>
      <c r="E216"/>
      <c r="F216" s="2"/>
      <c r="H216" s="14"/>
      <c r="I216" s="29"/>
      <c r="J216" s="127"/>
      <c r="K216" s="26"/>
      <c r="L216" s="56"/>
    </row>
    <row r="217" spans="2:12" ht="17.45" customHeight="1" x14ac:dyDescent="0.25">
      <c r="B217"/>
      <c r="C217"/>
      <c r="D217"/>
      <c r="E217"/>
      <c r="F217" s="2"/>
      <c r="H217" s="14"/>
      <c r="I217" s="29"/>
      <c r="J217" s="127"/>
      <c r="K217" s="26"/>
      <c r="L217" s="56"/>
    </row>
    <row r="218" spans="2:12" ht="17.45" customHeight="1" x14ac:dyDescent="0.25">
      <c r="B218"/>
      <c r="C218"/>
      <c r="D218"/>
      <c r="E218"/>
      <c r="F218" s="2"/>
      <c r="H218" s="14"/>
      <c r="I218" s="29"/>
      <c r="J218" s="127"/>
      <c r="K218" s="26"/>
      <c r="L218" s="56"/>
    </row>
    <row r="219" spans="2:12" ht="17.45" customHeight="1" x14ac:dyDescent="0.25">
      <c r="B219"/>
      <c r="C219"/>
      <c r="D219"/>
      <c r="E219"/>
      <c r="F219" s="2"/>
      <c r="H219" s="14"/>
      <c r="I219" s="29"/>
      <c r="J219" s="127"/>
      <c r="K219" s="26"/>
      <c r="L219" s="56"/>
    </row>
    <row r="220" spans="2:12" ht="17.45" customHeight="1" x14ac:dyDescent="0.25">
      <c r="B220"/>
      <c r="C220"/>
      <c r="D220"/>
      <c r="E220"/>
      <c r="F220" s="2"/>
      <c r="H220" s="14"/>
      <c r="I220" s="29"/>
      <c r="J220" s="127"/>
      <c r="K220" s="26"/>
      <c r="L220" s="56"/>
    </row>
    <row r="221" spans="2:12" ht="17.45" customHeight="1" x14ac:dyDescent="0.25">
      <c r="B221"/>
      <c r="C221"/>
      <c r="D221"/>
      <c r="E221"/>
      <c r="F221" s="2"/>
      <c r="H221" s="14"/>
      <c r="I221" s="29"/>
      <c r="J221" s="127"/>
      <c r="K221" s="26"/>
      <c r="L221" s="56"/>
    </row>
    <row r="222" spans="2:12" ht="17.45" customHeight="1" x14ac:dyDescent="0.25">
      <c r="B222"/>
      <c r="C222"/>
      <c r="D222"/>
      <c r="E222"/>
      <c r="F222" s="2"/>
      <c r="H222" s="14"/>
      <c r="I222" s="29"/>
      <c r="J222" s="127"/>
      <c r="K222" s="26"/>
      <c r="L222" s="56"/>
    </row>
    <row r="223" spans="2:12" ht="17.45" customHeight="1" x14ac:dyDescent="0.25">
      <c r="B223"/>
      <c r="C223"/>
      <c r="D223"/>
      <c r="E223"/>
      <c r="F223" s="2"/>
      <c r="H223" s="14"/>
      <c r="I223" s="29"/>
      <c r="J223" s="127"/>
      <c r="K223" s="26"/>
      <c r="L223" s="56"/>
    </row>
    <row r="224" spans="2:12" ht="17.45" customHeight="1" x14ac:dyDescent="0.25">
      <c r="B224"/>
      <c r="C224"/>
      <c r="D224"/>
      <c r="E224"/>
      <c r="F224" s="2"/>
      <c r="H224" s="14"/>
      <c r="I224" s="29"/>
      <c r="J224" s="127"/>
      <c r="K224" s="26"/>
      <c r="L224" s="56"/>
    </row>
    <row r="225" spans="2:12" ht="17.45" customHeight="1" x14ac:dyDescent="0.25">
      <c r="B225"/>
      <c r="C225"/>
      <c r="D225"/>
      <c r="E225"/>
      <c r="F225" s="2"/>
      <c r="H225" s="14"/>
      <c r="I225" s="29"/>
      <c r="J225" s="127"/>
      <c r="K225" s="26"/>
      <c r="L225" s="56"/>
    </row>
    <row r="226" spans="2:12" ht="17.45" customHeight="1" x14ac:dyDescent="0.25">
      <c r="B226"/>
      <c r="C226"/>
      <c r="D226"/>
      <c r="E226"/>
      <c r="F226" s="2"/>
      <c r="H226" s="14"/>
      <c r="I226" s="29"/>
      <c r="J226" s="127"/>
      <c r="K226" s="26"/>
      <c r="L226" s="56"/>
    </row>
    <row r="227" spans="2:12" ht="17.45" customHeight="1" x14ac:dyDescent="0.25">
      <c r="B227"/>
      <c r="C227"/>
      <c r="D227"/>
      <c r="E227"/>
      <c r="F227" s="2"/>
      <c r="H227" s="14"/>
      <c r="I227" s="29"/>
      <c r="J227" s="127"/>
      <c r="K227" s="26"/>
      <c r="L227" s="56"/>
    </row>
    <row r="228" spans="2:12" ht="17.45" customHeight="1" x14ac:dyDescent="0.25">
      <c r="B228"/>
      <c r="C228"/>
      <c r="D228"/>
      <c r="E228"/>
      <c r="F228" s="2"/>
      <c r="H228" s="14"/>
      <c r="I228" s="29"/>
      <c r="J228" s="127"/>
      <c r="K228" s="26"/>
      <c r="L228" s="56"/>
    </row>
    <row r="229" spans="2:12" ht="17.45" customHeight="1" x14ac:dyDescent="0.25">
      <c r="B229"/>
      <c r="C229"/>
      <c r="D229"/>
      <c r="E229"/>
      <c r="F229" s="2"/>
      <c r="H229" s="14"/>
      <c r="I229" s="29"/>
      <c r="J229" s="127"/>
      <c r="K229" s="26"/>
      <c r="L229" s="56"/>
    </row>
    <row r="230" spans="2:12" ht="17.45" customHeight="1" x14ac:dyDescent="0.25">
      <c r="B230"/>
      <c r="C230"/>
      <c r="D230"/>
      <c r="E230"/>
      <c r="F230" s="2"/>
      <c r="H230" s="14"/>
      <c r="I230" s="29"/>
      <c r="J230" s="127"/>
      <c r="K230" s="26"/>
      <c r="L230" s="56"/>
    </row>
    <row r="231" spans="2:12" ht="17.45" customHeight="1" x14ac:dyDescent="0.25">
      <c r="B231"/>
      <c r="C231"/>
      <c r="D231"/>
      <c r="E231"/>
      <c r="F231" s="2"/>
      <c r="H231" s="14"/>
      <c r="I231" s="29"/>
      <c r="J231" s="127"/>
      <c r="K231" s="26"/>
      <c r="L231" s="56"/>
    </row>
    <row r="232" spans="2:12" ht="17.45" customHeight="1" x14ac:dyDescent="0.25">
      <c r="B232"/>
      <c r="C232"/>
      <c r="D232"/>
      <c r="E232"/>
      <c r="F232" s="2"/>
      <c r="H232" s="14"/>
      <c r="I232" s="29"/>
      <c r="J232" s="127"/>
      <c r="K232" s="26"/>
      <c r="L232" s="56"/>
    </row>
    <row r="233" spans="2:12" ht="17.45" customHeight="1" x14ac:dyDescent="0.25">
      <c r="B233"/>
      <c r="C233"/>
      <c r="D233"/>
      <c r="E233"/>
      <c r="F233" s="2"/>
      <c r="H233" s="14"/>
      <c r="I233" s="29"/>
      <c r="J233" s="127"/>
      <c r="K233" s="26"/>
      <c r="L233" s="56"/>
    </row>
    <row r="234" spans="2:12" ht="17.45" customHeight="1" x14ac:dyDescent="0.25">
      <c r="B234"/>
      <c r="C234"/>
      <c r="D234"/>
      <c r="E234"/>
      <c r="F234" s="2"/>
      <c r="H234" s="14"/>
      <c r="I234" s="29"/>
      <c r="J234" s="127"/>
      <c r="K234" s="26"/>
      <c r="L234" s="56"/>
    </row>
    <row r="235" spans="2:12" ht="17.45" customHeight="1" x14ac:dyDescent="0.25">
      <c r="B235"/>
      <c r="C235"/>
      <c r="D235"/>
      <c r="E235"/>
      <c r="F235" s="2"/>
      <c r="H235" s="14"/>
      <c r="I235" s="29"/>
      <c r="J235" s="127"/>
      <c r="K235" s="26"/>
      <c r="L235" s="56"/>
    </row>
    <row r="236" spans="2:12" ht="17.45" customHeight="1" x14ac:dyDescent="0.25">
      <c r="B236"/>
      <c r="C236"/>
      <c r="D236"/>
      <c r="E236"/>
      <c r="F236" s="2"/>
      <c r="H236" s="14"/>
      <c r="I236" s="29"/>
      <c r="J236" s="127"/>
      <c r="K236" s="26"/>
      <c r="L236" s="56"/>
    </row>
    <row r="237" spans="2:12" ht="17.45" customHeight="1" x14ac:dyDescent="0.25">
      <c r="B237"/>
      <c r="C237"/>
      <c r="D237"/>
      <c r="E237"/>
      <c r="F237" s="2"/>
      <c r="H237" s="14"/>
      <c r="I237" s="29"/>
      <c r="J237" s="127"/>
      <c r="K237" s="26"/>
      <c r="L237" s="56"/>
    </row>
    <row r="238" spans="2:12" ht="17.45" customHeight="1" x14ac:dyDescent="0.25">
      <c r="B238"/>
      <c r="C238"/>
      <c r="D238"/>
      <c r="E238"/>
      <c r="F238" s="2"/>
      <c r="H238" s="14"/>
      <c r="I238" s="29"/>
      <c r="J238" s="127"/>
      <c r="K238" s="26"/>
      <c r="L238" s="56"/>
    </row>
    <row r="239" spans="2:12" ht="17.45" customHeight="1" x14ac:dyDescent="0.25">
      <c r="B239"/>
      <c r="C239"/>
      <c r="D239"/>
      <c r="E239"/>
      <c r="F239" s="2"/>
      <c r="H239" s="14"/>
      <c r="I239" s="29"/>
      <c r="J239" s="127"/>
      <c r="K239" s="26"/>
      <c r="L239" s="56"/>
    </row>
    <row r="240" spans="2:12" ht="17.45" customHeight="1" x14ac:dyDescent="0.25">
      <c r="B240"/>
      <c r="C240"/>
      <c r="D240"/>
      <c r="E240"/>
      <c r="F240" s="2"/>
      <c r="H240" s="14"/>
      <c r="I240" s="29"/>
      <c r="J240" s="127"/>
      <c r="K240" s="26"/>
      <c r="L240" s="56"/>
    </row>
    <row r="241" spans="2:12" ht="17.45" customHeight="1" x14ac:dyDescent="0.25">
      <c r="B241"/>
      <c r="C241"/>
      <c r="D241"/>
      <c r="E241"/>
      <c r="F241" s="2"/>
      <c r="H241" s="14"/>
      <c r="I241" s="29"/>
      <c r="J241" s="127"/>
      <c r="K241" s="26"/>
      <c r="L241" s="56"/>
    </row>
    <row r="242" spans="2:12" ht="17.45" customHeight="1" x14ac:dyDescent="0.25">
      <c r="B242"/>
      <c r="C242"/>
      <c r="D242"/>
      <c r="E242"/>
      <c r="F242" s="2"/>
      <c r="H242" s="14"/>
      <c r="I242" s="29"/>
      <c r="J242" s="127"/>
      <c r="K242" s="26"/>
      <c r="L242" s="56"/>
    </row>
    <row r="243" spans="2:12" ht="17.45" customHeight="1" x14ac:dyDescent="0.25">
      <c r="B243"/>
      <c r="C243"/>
      <c r="D243"/>
      <c r="E243"/>
      <c r="F243" s="2"/>
      <c r="H243" s="14"/>
      <c r="I243" s="29"/>
      <c r="J243" s="127"/>
      <c r="K243" s="26"/>
      <c r="L243" s="56"/>
    </row>
    <row r="244" spans="2:12" ht="17.45" customHeight="1" x14ac:dyDescent="0.25">
      <c r="B244"/>
      <c r="C244"/>
      <c r="D244"/>
      <c r="E244"/>
      <c r="F244" s="2"/>
      <c r="H244" s="14"/>
      <c r="I244" s="29"/>
      <c r="J244" s="127"/>
      <c r="K244" s="26"/>
      <c r="L244" s="56"/>
    </row>
    <row r="245" spans="2:12" ht="17.45" customHeight="1" x14ac:dyDescent="0.25">
      <c r="B245"/>
      <c r="C245"/>
      <c r="D245"/>
      <c r="E245"/>
      <c r="F245" s="2"/>
      <c r="H245" s="14"/>
      <c r="I245" s="29"/>
      <c r="J245" s="127"/>
      <c r="K245" s="26"/>
      <c r="L245" s="56"/>
    </row>
    <row r="246" spans="2:12" ht="17.45" customHeight="1" x14ac:dyDescent="0.25">
      <c r="B246"/>
      <c r="C246"/>
      <c r="D246"/>
      <c r="E246"/>
      <c r="F246" s="2"/>
      <c r="H246" s="14"/>
      <c r="I246" s="29"/>
      <c r="J246" s="127"/>
      <c r="K246" s="26"/>
      <c r="L246" s="56"/>
    </row>
    <row r="247" spans="2:12" ht="17.45" customHeight="1" x14ac:dyDescent="0.25">
      <c r="B247"/>
      <c r="C247"/>
      <c r="D247"/>
      <c r="E247"/>
      <c r="F247" s="2"/>
      <c r="H247" s="14"/>
      <c r="I247" s="29"/>
      <c r="J247" s="127"/>
      <c r="K247" s="26"/>
      <c r="L247" s="56"/>
    </row>
    <row r="248" spans="2:12" ht="17.45" customHeight="1" x14ac:dyDescent="0.25">
      <c r="B248"/>
      <c r="C248"/>
      <c r="D248"/>
      <c r="E248"/>
      <c r="F248" s="2"/>
      <c r="H248" s="14"/>
      <c r="I248" s="29"/>
      <c r="J248" s="127"/>
      <c r="K248" s="26"/>
      <c r="L248" s="56"/>
    </row>
    <row r="249" spans="2:12" ht="17.45" customHeight="1" x14ac:dyDescent="0.25">
      <c r="B249"/>
      <c r="C249"/>
      <c r="D249"/>
      <c r="E249"/>
      <c r="F249" s="2"/>
      <c r="H249" s="14"/>
      <c r="I249" s="29"/>
      <c r="J249" s="127"/>
      <c r="K249" s="26"/>
      <c r="L249" s="56"/>
    </row>
    <row r="250" spans="2:12" ht="17.45" customHeight="1" x14ac:dyDescent="0.25">
      <c r="B250"/>
      <c r="C250"/>
      <c r="D250"/>
      <c r="E250"/>
      <c r="F250" s="2"/>
      <c r="H250" s="14"/>
      <c r="I250" s="29"/>
      <c r="J250" s="127"/>
      <c r="K250" s="26"/>
      <c r="L250" s="56"/>
    </row>
    <row r="251" spans="2:12" ht="17.45" customHeight="1" x14ac:dyDescent="0.25">
      <c r="B251"/>
      <c r="C251"/>
      <c r="D251"/>
      <c r="E251"/>
      <c r="F251" s="2"/>
      <c r="H251" s="14"/>
      <c r="I251" s="29"/>
      <c r="J251" s="127"/>
      <c r="K251" s="26"/>
      <c r="L251" s="56"/>
    </row>
    <row r="252" spans="2:12" ht="17.45" customHeight="1" x14ac:dyDescent="0.25">
      <c r="B252"/>
      <c r="C252"/>
      <c r="D252"/>
      <c r="E252"/>
      <c r="F252" s="2"/>
      <c r="H252" s="14"/>
      <c r="I252" s="29"/>
      <c r="J252" s="127"/>
      <c r="K252" s="26"/>
      <c r="L252" s="56"/>
    </row>
    <row r="253" spans="2:12" ht="17.45" customHeight="1" x14ac:dyDescent="0.25">
      <c r="B253"/>
      <c r="C253"/>
      <c r="D253"/>
      <c r="E253"/>
      <c r="F253" s="2"/>
      <c r="H253" s="14"/>
      <c r="I253" s="29"/>
      <c r="J253" s="127"/>
      <c r="K253" s="26"/>
      <c r="L253" s="56"/>
    </row>
    <row r="254" spans="2:12" ht="17.45" customHeight="1" x14ac:dyDescent="0.25">
      <c r="B254"/>
      <c r="C254"/>
      <c r="D254"/>
      <c r="E254"/>
      <c r="F254" s="2"/>
      <c r="H254" s="14"/>
      <c r="I254" s="29"/>
      <c r="J254" s="127"/>
      <c r="K254" s="26"/>
      <c r="L254" s="56"/>
    </row>
    <row r="255" spans="2:12" ht="17.45" customHeight="1" x14ac:dyDescent="0.25">
      <c r="B255"/>
      <c r="C255"/>
      <c r="D255"/>
      <c r="E255"/>
      <c r="F255" s="2"/>
      <c r="H255" s="14"/>
      <c r="I255" s="29"/>
      <c r="J255" s="127"/>
      <c r="K255" s="26"/>
      <c r="L255" s="56"/>
    </row>
    <row r="256" spans="2:12" ht="17.45" customHeight="1" x14ac:dyDescent="0.25">
      <c r="B256"/>
      <c r="C256"/>
      <c r="D256"/>
      <c r="E256"/>
      <c r="F256" s="2"/>
      <c r="H256" s="14"/>
      <c r="I256" s="29"/>
      <c r="J256" s="127"/>
      <c r="K256" s="26"/>
      <c r="L256" s="56"/>
    </row>
    <row r="257" spans="2:12" ht="17.45" customHeight="1" x14ac:dyDescent="0.25">
      <c r="B257"/>
      <c r="C257"/>
      <c r="D257"/>
      <c r="E257"/>
      <c r="F257" s="2"/>
      <c r="H257" s="14"/>
      <c r="I257" s="29"/>
      <c r="J257" s="127"/>
      <c r="K257" s="26"/>
      <c r="L257" s="56"/>
    </row>
    <row r="258" spans="2:12" ht="17.45" customHeight="1" x14ac:dyDescent="0.25">
      <c r="B258"/>
      <c r="C258"/>
      <c r="D258"/>
      <c r="E258"/>
      <c r="F258" s="2"/>
      <c r="H258" s="14"/>
      <c r="I258" s="29"/>
      <c r="J258" s="127"/>
      <c r="K258" s="26"/>
      <c r="L258" s="56"/>
    </row>
    <row r="259" spans="2:12" ht="17.45" customHeight="1" x14ac:dyDescent="0.25">
      <c r="B259"/>
      <c r="C259"/>
      <c r="D259"/>
      <c r="E259"/>
      <c r="F259" s="2"/>
      <c r="H259" s="14"/>
      <c r="I259" s="29"/>
      <c r="J259" s="127"/>
      <c r="K259" s="26"/>
      <c r="L259" s="56"/>
    </row>
    <row r="260" spans="2:12" ht="17.45" customHeight="1" x14ac:dyDescent="0.25">
      <c r="B260"/>
      <c r="C260"/>
      <c r="D260"/>
      <c r="E260"/>
      <c r="F260" s="2"/>
      <c r="H260" s="14"/>
      <c r="I260" s="29"/>
      <c r="J260" s="127"/>
      <c r="K260" s="26"/>
      <c r="L260" s="56"/>
    </row>
    <row r="261" spans="2:12" ht="17.45" customHeight="1" x14ac:dyDescent="0.25">
      <c r="B261"/>
      <c r="C261"/>
      <c r="D261"/>
      <c r="E261"/>
      <c r="F261" s="2"/>
      <c r="H261" s="14"/>
      <c r="I261" s="29"/>
      <c r="J261" s="127"/>
      <c r="K261" s="26"/>
      <c r="L261" s="56"/>
    </row>
    <row r="262" spans="2:12" ht="17.45" customHeight="1" x14ac:dyDescent="0.25">
      <c r="B262"/>
      <c r="C262"/>
      <c r="D262"/>
      <c r="E262"/>
      <c r="F262" s="2"/>
      <c r="H262" s="14"/>
      <c r="I262" s="29"/>
      <c r="J262" s="127"/>
      <c r="K262" s="26"/>
      <c r="L262" s="56"/>
    </row>
    <row r="263" spans="2:12" ht="17.45" customHeight="1" x14ac:dyDescent="0.25">
      <c r="B263"/>
      <c r="C263"/>
      <c r="D263"/>
      <c r="E263"/>
      <c r="F263" s="2"/>
      <c r="H263" s="14"/>
      <c r="I263" s="29"/>
      <c r="J263" s="127"/>
      <c r="K263" s="26"/>
      <c r="L263" s="56"/>
    </row>
    <row r="264" spans="2:12" ht="17.45" customHeight="1" x14ac:dyDescent="0.25">
      <c r="B264"/>
      <c r="C264"/>
      <c r="D264"/>
      <c r="E264"/>
      <c r="F264" s="2"/>
      <c r="H264" s="14"/>
      <c r="I264" s="29"/>
      <c r="J264" s="127"/>
      <c r="K264" s="26"/>
      <c r="L264" s="56"/>
    </row>
    <row r="265" spans="2:12" ht="17.45" customHeight="1" x14ac:dyDescent="0.25">
      <c r="B265"/>
      <c r="C265"/>
      <c r="D265"/>
      <c r="E265"/>
      <c r="F265" s="2"/>
      <c r="H265" s="14"/>
      <c r="I265" s="29"/>
      <c r="J265" s="127"/>
      <c r="K265" s="26"/>
      <c r="L265" s="56"/>
    </row>
    <row r="266" spans="2:12" ht="17.45" customHeight="1" x14ac:dyDescent="0.25">
      <c r="B266"/>
      <c r="C266"/>
      <c r="D266"/>
      <c r="E266"/>
      <c r="F266" s="2"/>
      <c r="H266" s="14"/>
      <c r="I266" s="29"/>
      <c r="J266" s="127"/>
      <c r="K266" s="26"/>
      <c r="L266" s="56"/>
    </row>
    <row r="267" spans="2:12" ht="17.45" customHeight="1" x14ac:dyDescent="0.25">
      <c r="B267"/>
      <c r="C267"/>
      <c r="D267"/>
      <c r="E267"/>
      <c r="F267" s="2"/>
      <c r="H267" s="14"/>
      <c r="I267" s="29"/>
      <c r="J267" s="127"/>
      <c r="K267" s="26"/>
      <c r="L267" s="56"/>
    </row>
    <row r="268" spans="2:12" ht="17.45" customHeight="1" x14ac:dyDescent="0.25">
      <c r="B268"/>
      <c r="C268"/>
      <c r="D268"/>
      <c r="E268"/>
      <c r="F268" s="2"/>
      <c r="H268" s="14"/>
      <c r="I268" s="29"/>
      <c r="J268" s="127"/>
      <c r="K268" s="26"/>
      <c r="L268" s="56"/>
    </row>
    <row r="269" spans="2:12" ht="17.45" customHeight="1" x14ac:dyDescent="0.25">
      <c r="B269"/>
      <c r="C269"/>
      <c r="D269"/>
      <c r="E269"/>
      <c r="F269" s="2"/>
      <c r="H269" s="14"/>
      <c r="I269" s="29"/>
      <c r="J269" s="127"/>
      <c r="K269" s="26"/>
      <c r="L269" s="56"/>
    </row>
    <row r="270" spans="2:12" ht="17.45" customHeight="1" x14ac:dyDescent="0.25">
      <c r="B270"/>
      <c r="C270"/>
      <c r="D270"/>
      <c r="E270"/>
      <c r="F270" s="2"/>
      <c r="H270" s="14"/>
      <c r="I270" s="29"/>
      <c r="J270" s="127"/>
      <c r="K270" s="26"/>
      <c r="L270" s="56"/>
    </row>
    <row r="271" spans="2:12" ht="17.45" customHeight="1" x14ac:dyDescent="0.25">
      <c r="B271"/>
      <c r="C271"/>
      <c r="D271"/>
      <c r="E271"/>
      <c r="F271" s="2"/>
      <c r="H271" s="14"/>
      <c r="I271" s="29"/>
      <c r="J271" s="127"/>
      <c r="K271" s="26"/>
      <c r="L271" s="56"/>
    </row>
    <row r="272" spans="2:12" ht="17.45" customHeight="1" x14ac:dyDescent="0.25">
      <c r="B272"/>
      <c r="C272"/>
      <c r="D272"/>
      <c r="E272"/>
      <c r="F272" s="2"/>
      <c r="H272" s="14"/>
      <c r="I272" s="29"/>
      <c r="J272" s="127"/>
      <c r="K272" s="26"/>
      <c r="L272" s="56"/>
    </row>
    <row r="273" spans="2:12" ht="17.45" customHeight="1" x14ac:dyDescent="0.25">
      <c r="B273"/>
      <c r="C273"/>
      <c r="D273"/>
      <c r="E273"/>
      <c r="F273" s="2"/>
      <c r="H273" s="14"/>
      <c r="I273" s="29"/>
      <c r="J273" s="127"/>
      <c r="K273" s="26"/>
      <c r="L273" s="56"/>
    </row>
    <row r="274" spans="2:12" ht="17.45" customHeight="1" x14ac:dyDescent="0.25">
      <c r="B274"/>
      <c r="C274"/>
      <c r="D274"/>
      <c r="E274"/>
      <c r="F274" s="2"/>
      <c r="H274" s="14"/>
      <c r="I274" s="29"/>
      <c r="J274" s="127"/>
      <c r="K274" s="26"/>
      <c r="L274" s="56"/>
    </row>
    <row r="275" spans="2:12" ht="17.45" customHeight="1" x14ac:dyDescent="0.25">
      <c r="B275"/>
      <c r="C275"/>
      <c r="D275"/>
      <c r="E275"/>
      <c r="F275" s="2"/>
      <c r="H275" s="14"/>
      <c r="I275" s="29"/>
      <c r="J275" s="127"/>
      <c r="K275" s="26"/>
      <c r="L275" s="56"/>
    </row>
    <row r="276" spans="2:12" ht="17.45" customHeight="1" x14ac:dyDescent="0.25">
      <c r="B276"/>
      <c r="C276"/>
      <c r="D276"/>
      <c r="E276"/>
      <c r="F276" s="2"/>
      <c r="H276" s="14"/>
      <c r="I276" s="29"/>
      <c r="J276" s="127"/>
      <c r="K276" s="26"/>
      <c r="L276" s="56"/>
    </row>
    <row r="277" spans="2:12" ht="17.45" customHeight="1" x14ac:dyDescent="0.25">
      <c r="B277"/>
      <c r="C277"/>
      <c r="D277"/>
      <c r="E277"/>
      <c r="F277" s="2"/>
      <c r="H277" s="14"/>
      <c r="I277" s="141"/>
      <c r="J277" s="141"/>
      <c r="K277" s="141"/>
      <c r="L277" s="141"/>
    </row>
    <row r="278" spans="2:12" ht="17.45" customHeight="1" x14ac:dyDescent="0.25">
      <c r="B278"/>
      <c r="C278"/>
      <c r="D278"/>
      <c r="E278"/>
      <c r="F278" s="2"/>
      <c r="H278" s="14"/>
      <c r="I278" s="29"/>
      <c r="J278" s="127"/>
      <c r="K278" s="26"/>
      <c r="L278" s="56"/>
    </row>
    <row r="279" spans="2:12" ht="17.45" customHeight="1" x14ac:dyDescent="0.25">
      <c r="B279"/>
      <c r="C279"/>
      <c r="D279"/>
      <c r="E279"/>
      <c r="F279" s="2"/>
      <c r="H279" s="14"/>
      <c r="I279" s="29"/>
      <c r="J279" s="127"/>
      <c r="K279" s="26"/>
      <c r="L279" s="56"/>
    </row>
    <row r="280" spans="2:12" ht="17.45" customHeight="1" x14ac:dyDescent="0.25">
      <c r="B280"/>
      <c r="C280"/>
      <c r="D280"/>
      <c r="E280"/>
      <c r="F280" s="2"/>
      <c r="H280" s="14"/>
      <c r="I280" s="29"/>
      <c r="J280" s="127"/>
      <c r="K280" s="26"/>
      <c r="L280" s="56"/>
    </row>
    <row r="281" spans="2:12" ht="17.45" customHeight="1" x14ac:dyDescent="0.25">
      <c r="B281"/>
      <c r="C281"/>
      <c r="D281"/>
      <c r="E281"/>
      <c r="F281" s="2"/>
      <c r="H281" s="14"/>
      <c r="I281" s="29"/>
      <c r="J281" s="127"/>
      <c r="K281" s="26"/>
      <c r="L281" s="56"/>
    </row>
    <row r="282" spans="2:12" ht="17.45" customHeight="1" x14ac:dyDescent="0.25">
      <c r="B282"/>
      <c r="C282"/>
      <c r="D282"/>
      <c r="E282"/>
      <c r="F282" s="2"/>
      <c r="H282" s="14"/>
      <c r="I282" s="29"/>
      <c r="J282" s="127"/>
      <c r="K282" s="26"/>
      <c r="L282" s="56"/>
    </row>
    <row r="283" spans="2:12" ht="17.45" customHeight="1" x14ac:dyDescent="0.25">
      <c r="B283"/>
      <c r="C283"/>
      <c r="D283"/>
      <c r="E283"/>
      <c r="F283" s="2"/>
      <c r="H283" s="14"/>
      <c r="I283" s="29"/>
      <c r="J283" s="127"/>
      <c r="K283" s="26"/>
      <c r="L283" s="56"/>
    </row>
    <row r="284" spans="2:12" ht="17.45" customHeight="1" x14ac:dyDescent="0.25">
      <c r="B284"/>
      <c r="C284"/>
      <c r="D284"/>
      <c r="E284"/>
      <c r="F284" s="2"/>
      <c r="H284" s="14"/>
      <c r="I284" s="29"/>
      <c r="J284" s="127"/>
      <c r="K284" s="26"/>
      <c r="L284" s="56"/>
    </row>
    <row r="285" spans="2:12" ht="17.45" customHeight="1" x14ac:dyDescent="0.25">
      <c r="B285"/>
      <c r="C285"/>
      <c r="D285"/>
      <c r="E285"/>
      <c r="F285" s="2"/>
      <c r="H285" s="14"/>
      <c r="I285" s="29"/>
      <c r="J285" s="127"/>
      <c r="K285" s="26"/>
      <c r="L285" s="56"/>
    </row>
    <row r="286" spans="2:12" ht="17.45" customHeight="1" x14ac:dyDescent="0.25">
      <c r="B286"/>
      <c r="C286"/>
      <c r="D286"/>
      <c r="E286"/>
      <c r="F286" s="2"/>
      <c r="H286" s="14"/>
      <c r="I286" s="29"/>
      <c r="J286" s="127"/>
      <c r="K286" s="26"/>
      <c r="L286" s="56"/>
    </row>
    <row r="287" spans="2:12" ht="17.45" customHeight="1" x14ac:dyDescent="0.25">
      <c r="B287"/>
      <c r="C287"/>
      <c r="D287"/>
      <c r="E287"/>
      <c r="F287" s="2"/>
      <c r="H287" s="14"/>
      <c r="I287" s="29"/>
      <c r="J287" s="127"/>
      <c r="K287" s="26"/>
      <c r="L287" s="56"/>
    </row>
    <row r="288" spans="2:12" ht="17.45" customHeight="1" x14ac:dyDescent="0.25">
      <c r="B288"/>
      <c r="C288"/>
      <c r="D288"/>
      <c r="E288"/>
      <c r="F288" s="2"/>
      <c r="H288" s="14"/>
      <c r="I288" s="29"/>
      <c r="J288" s="127"/>
      <c r="K288" s="26"/>
      <c r="L288" s="56"/>
    </row>
    <row r="289" spans="2:12" ht="17.45" customHeight="1" x14ac:dyDescent="0.25">
      <c r="B289"/>
      <c r="C289"/>
      <c r="D289"/>
      <c r="E289"/>
      <c r="F289" s="2"/>
      <c r="H289" s="14"/>
      <c r="I289" s="29"/>
      <c r="J289" s="127"/>
      <c r="K289" s="26"/>
      <c r="L289" s="56"/>
    </row>
    <row r="290" spans="2:12" ht="17.45" customHeight="1" x14ac:dyDescent="0.25">
      <c r="B290"/>
      <c r="C290"/>
      <c r="D290"/>
      <c r="E290"/>
      <c r="F290" s="2"/>
      <c r="H290" s="14"/>
      <c r="I290" s="29"/>
      <c r="J290" s="127"/>
      <c r="K290" s="26"/>
      <c r="L290" s="56"/>
    </row>
    <row r="291" spans="2:12" ht="17.45" customHeight="1" x14ac:dyDescent="0.25">
      <c r="B291"/>
      <c r="C291"/>
      <c r="D291"/>
      <c r="E291"/>
      <c r="F291" s="2"/>
      <c r="H291" s="14"/>
      <c r="I291" s="29"/>
      <c r="J291" s="127"/>
      <c r="K291" s="26"/>
      <c r="L291" s="56"/>
    </row>
    <row r="292" spans="2:12" ht="17.45" customHeight="1" x14ac:dyDescent="0.25">
      <c r="B292"/>
      <c r="C292"/>
      <c r="D292"/>
      <c r="E292"/>
      <c r="F292" s="2"/>
      <c r="H292" s="14"/>
      <c r="I292" s="29"/>
      <c r="J292" s="127"/>
      <c r="K292" s="26"/>
      <c r="L292" s="56"/>
    </row>
    <row r="293" spans="2:12" ht="17.45" customHeight="1" x14ac:dyDescent="0.25">
      <c r="B293"/>
      <c r="C293"/>
      <c r="D293"/>
      <c r="E293"/>
      <c r="F293" s="2"/>
      <c r="H293" s="14"/>
      <c r="I293" s="29"/>
      <c r="J293" s="127"/>
      <c r="K293" s="26"/>
      <c r="L293" s="56"/>
    </row>
    <row r="294" spans="2:12" ht="17.45" customHeight="1" x14ac:dyDescent="0.25">
      <c r="B294"/>
      <c r="C294"/>
      <c r="D294"/>
      <c r="E294"/>
      <c r="F294" s="2"/>
      <c r="H294" s="14"/>
      <c r="I294" s="29"/>
      <c r="J294" s="127"/>
      <c r="K294" s="26"/>
      <c r="L294" s="56"/>
    </row>
    <row r="295" spans="2:12" ht="17.45" customHeight="1" x14ac:dyDescent="0.25">
      <c r="B295"/>
      <c r="C295"/>
      <c r="D295"/>
      <c r="E295"/>
      <c r="F295" s="2"/>
      <c r="H295" s="14"/>
      <c r="I295" s="29"/>
      <c r="J295" s="127"/>
      <c r="K295" s="26"/>
      <c r="L295" s="56"/>
    </row>
    <row r="296" spans="2:12" ht="17.45" customHeight="1" x14ac:dyDescent="0.25">
      <c r="B296"/>
      <c r="C296"/>
      <c r="D296"/>
      <c r="E296"/>
      <c r="F296" s="2"/>
      <c r="H296" s="14"/>
      <c r="I296" s="29"/>
      <c r="J296" s="127"/>
      <c r="K296" s="26"/>
      <c r="L296" s="56"/>
    </row>
    <row r="297" spans="2:12" ht="17.45" customHeight="1" x14ac:dyDescent="0.25">
      <c r="B297"/>
      <c r="C297"/>
      <c r="D297"/>
      <c r="E297"/>
      <c r="F297" s="2"/>
      <c r="H297" s="14"/>
      <c r="I297" s="29"/>
      <c r="J297" s="127"/>
      <c r="K297" s="26"/>
      <c r="L297" s="56"/>
    </row>
    <row r="298" spans="2:12" ht="17.45" customHeight="1" x14ac:dyDescent="0.25">
      <c r="B298"/>
      <c r="C298"/>
      <c r="D298"/>
      <c r="E298"/>
      <c r="F298" s="2"/>
      <c r="H298" s="14"/>
      <c r="I298" s="29"/>
      <c r="J298" s="127"/>
      <c r="K298" s="26"/>
      <c r="L298" s="56"/>
    </row>
    <row r="299" spans="2:12" ht="17.45" customHeight="1" x14ac:dyDescent="0.25">
      <c r="B299"/>
      <c r="C299"/>
      <c r="D299"/>
      <c r="E299"/>
      <c r="F299" s="2"/>
      <c r="H299" s="14"/>
      <c r="I299" s="29"/>
      <c r="J299" s="127"/>
      <c r="K299" s="26"/>
      <c r="L299" s="56"/>
    </row>
    <row r="300" spans="2:12" ht="17.45" customHeight="1" x14ac:dyDescent="0.25">
      <c r="B300"/>
      <c r="C300"/>
      <c r="D300"/>
      <c r="E300"/>
      <c r="F300" s="2"/>
      <c r="H300" s="14"/>
      <c r="I300" s="29"/>
      <c r="J300" s="127"/>
      <c r="K300" s="26"/>
      <c r="L300" s="56"/>
    </row>
    <row r="301" spans="2:12" ht="17.45" customHeight="1" x14ac:dyDescent="0.25">
      <c r="B301"/>
      <c r="C301"/>
      <c r="D301"/>
      <c r="E301"/>
      <c r="F301" s="2"/>
      <c r="H301" s="14"/>
      <c r="I301" s="29"/>
      <c r="J301" s="127"/>
      <c r="K301" s="26"/>
      <c r="L301" s="56"/>
    </row>
    <row r="302" spans="2:12" ht="17.45" customHeight="1" x14ac:dyDescent="0.25">
      <c r="B302"/>
      <c r="C302"/>
      <c r="D302"/>
      <c r="E302"/>
      <c r="F302" s="2"/>
      <c r="H302" s="14"/>
      <c r="I302" s="29"/>
      <c r="J302" s="127"/>
      <c r="K302" s="26"/>
      <c r="L302" s="56"/>
    </row>
    <row r="303" spans="2:12" ht="17.45" customHeight="1" x14ac:dyDescent="0.25">
      <c r="B303"/>
      <c r="C303"/>
      <c r="D303"/>
      <c r="E303"/>
      <c r="F303" s="2"/>
      <c r="H303" s="14"/>
      <c r="I303" s="29"/>
      <c r="J303" s="127"/>
      <c r="K303" s="26"/>
      <c r="L303" s="56"/>
    </row>
    <row r="304" spans="2:12" ht="17.45" customHeight="1" x14ac:dyDescent="0.25">
      <c r="B304"/>
      <c r="C304"/>
      <c r="D304"/>
      <c r="E304"/>
      <c r="F304" s="2"/>
      <c r="H304" s="14"/>
      <c r="I304" s="29"/>
      <c r="J304" s="127"/>
      <c r="K304" s="26"/>
      <c r="L304" s="56"/>
    </row>
    <row r="305" spans="2:12" ht="17.45" customHeight="1" x14ac:dyDescent="0.25">
      <c r="B305"/>
      <c r="C305"/>
      <c r="D305"/>
      <c r="E305"/>
      <c r="F305" s="2"/>
      <c r="H305" s="14"/>
      <c r="I305" s="29"/>
      <c r="J305" s="127"/>
      <c r="K305" s="26"/>
      <c r="L305" s="56"/>
    </row>
    <row r="306" spans="2:12" ht="17.45" customHeight="1" x14ac:dyDescent="0.25">
      <c r="B306"/>
      <c r="C306"/>
      <c r="D306"/>
      <c r="E306"/>
      <c r="F306" s="2"/>
      <c r="H306" s="14"/>
      <c r="I306" s="29"/>
      <c r="J306" s="127"/>
      <c r="K306" s="26"/>
      <c r="L306" s="56"/>
    </row>
    <row r="307" spans="2:12" ht="17.45" customHeight="1" x14ac:dyDescent="0.25">
      <c r="B307"/>
      <c r="C307"/>
      <c r="D307"/>
      <c r="E307"/>
      <c r="F307" s="2"/>
      <c r="H307" s="14"/>
      <c r="I307" s="29"/>
      <c r="J307" s="127"/>
      <c r="K307" s="26"/>
      <c r="L307" s="56"/>
    </row>
    <row r="308" spans="2:12" ht="17.45" customHeight="1" x14ac:dyDescent="0.25">
      <c r="B308"/>
      <c r="C308"/>
      <c r="D308"/>
      <c r="E308"/>
      <c r="F308" s="2"/>
      <c r="H308" s="14"/>
      <c r="I308" s="29"/>
      <c r="J308" s="127"/>
      <c r="K308" s="26"/>
      <c r="L308" s="56"/>
    </row>
    <row r="309" spans="2:12" ht="17.45" customHeight="1" x14ac:dyDescent="0.25">
      <c r="B309"/>
      <c r="C309"/>
      <c r="D309"/>
      <c r="E309"/>
      <c r="F309" s="2"/>
      <c r="H309" s="14"/>
      <c r="I309" s="29"/>
      <c r="J309" s="127"/>
      <c r="K309" s="26"/>
      <c r="L309" s="56"/>
    </row>
    <row r="310" spans="2:12" ht="17.45" customHeight="1" x14ac:dyDescent="0.25">
      <c r="B310"/>
      <c r="C310"/>
      <c r="D310"/>
      <c r="E310"/>
      <c r="F310" s="2"/>
      <c r="H310" s="14"/>
      <c r="I310" s="29"/>
      <c r="J310" s="127"/>
      <c r="K310" s="26"/>
      <c r="L310" s="56"/>
    </row>
    <row r="311" spans="2:12" ht="17.45" customHeight="1" x14ac:dyDescent="0.25">
      <c r="B311"/>
      <c r="C311"/>
      <c r="D311"/>
      <c r="E311"/>
      <c r="F311" s="2"/>
      <c r="H311" s="14"/>
      <c r="I311" s="29"/>
      <c r="J311" s="127"/>
      <c r="K311" s="26"/>
      <c r="L311" s="56"/>
    </row>
    <row r="312" spans="2:12" ht="17.45" customHeight="1" x14ac:dyDescent="0.25">
      <c r="B312"/>
      <c r="C312"/>
      <c r="D312"/>
      <c r="E312"/>
      <c r="F312" s="2"/>
      <c r="H312" s="14"/>
      <c r="I312" s="29"/>
      <c r="J312" s="127"/>
      <c r="K312" s="26"/>
      <c r="L312" s="56"/>
    </row>
    <row r="313" spans="2:12" ht="17.45" customHeight="1" x14ac:dyDescent="0.25">
      <c r="B313"/>
      <c r="C313"/>
      <c r="D313"/>
      <c r="E313"/>
      <c r="F313" s="2"/>
      <c r="H313" s="14"/>
      <c r="I313" s="29"/>
      <c r="J313" s="127"/>
      <c r="K313" s="26"/>
      <c r="L313" s="56"/>
    </row>
    <row r="314" spans="2:12" ht="17.45" customHeight="1" x14ac:dyDescent="0.25">
      <c r="B314"/>
      <c r="C314"/>
      <c r="D314"/>
      <c r="E314"/>
      <c r="F314" s="2"/>
      <c r="H314" s="14"/>
      <c r="I314" s="29"/>
      <c r="J314" s="127"/>
      <c r="K314" s="26"/>
      <c r="L314" s="56"/>
    </row>
    <row r="315" spans="2:12" ht="17.45" customHeight="1" x14ac:dyDescent="0.25">
      <c r="B315"/>
      <c r="C315"/>
      <c r="D315"/>
      <c r="E315"/>
      <c r="F315" s="2"/>
      <c r="H315" s="14"/>
      <c r="I315" s="29"/>
      <c r="J315" s="127"/>
      <c r="K315" s="26"/>
      <c r="L315" s="56"/>
    </row>
    <row r="316" spans="2:12" ht="17.45" customHeight="1" x14ac:dyDescent="0.25">
      <c r="B316"/>
      <c r="C316"/>
      <c r="D316"/>
      <c r="E316"/>
      <c r="F316" s="2"/>
      <c r="H316" s="14"/>
      <c r="I316" s="29"/>
      <c r="J316" s="127"/>
      <c r="K316" s="26"/>
      <c r="L316" s="56"/>
    </row>
    <row r="317" spans="2:12" ht="17.45" customHeight="1" x14ac:dyDescent="0.25">
      <c r="B317"/>
      <c r="C317"/>
      <c r="D317"/>
      <c r="E317"/>
      <c r="F317" s="2"/>
      <c r="H317" s="14"/>
      <c r="I317" s="29"/>
      <c r="J317" s="127"/>
      <c r="K317" s="26"/>
      <c r="L317" s="56"/>
    </row>
    <row r="318" spans="2:12" ht="17.45" customHeight="1" x14ac:dyDescent="0.25">
      <c r="B318"/>
      <c r="C318"/>
      <c r="D318"/>
      <c r="E318"/>
      <c r="F318" s="2"/>
      <c r="H318" s="14"/>
      <c r="I318" s="29"/>
      <c r="J318" s="127"/>
      <c r="K318" s="26"/>
      <c r="L318" s="56"/>
    </row>
    <row r="319" spans="2:12" ht="17.45" customHeight="1" x14ac:dyDescent="0.25">
      <c r="B319"/>
      <c r="C319"/>
      <c r="D319"/>
      <c r="E319"/>
      <c r="F319" s="2"/>
      <c r="H319" s="14"/>
      <c r="I319" s="29"/>
      <c r="J319" s="127"/>
      <c r="K319" s="26"/>
      <c r="L319" s="56"/>
    </row>
    <row r="320" spans="2:12" ht="17.45" customHeight="1" x14ac:dyDescent="0.25">
      <c r="B320"/>
      <c r="C320"/>
      <c r="D320"/>
      <c r="E320"/>
      <c r="F320" s="2"/>
      <c r="H320" s="14"/>
      <c r="I320" s="29"/>
      <c r="J320" s="127"/>
      <c r="K320" s="26"/>
      <c r="L320" s="56"/>
    </row>
    <row r="321" spans="2:12" ht="17.45" customHeight="1" x14ac:dyDescent="0.25">
      <c r="B321"/>
      <c r="C321"/>
      <c r="D321"/>
      <c r="E321"/>
      <c r="F321" s="2"/>
      <c r="H321" s="14"/>
      <c r="I321" s="29"/>
      <c r="J321" s="127"/>
      <c r="K321" s="26"/>
      <c r="L321" s="56"/>
    </row>
    <row r="322" spans="2:12" ht="17.45" customHeight="1" x14ac:dyDescent="0.25">
      <c r="B322"/>
      <c r="C322"/>
      <c r="D322"/>
      <c r="E322"/>
      <c r="F322" s="2"/>
      <c r="H322" s="14"/>
      <c r="I322" s="29"/>
      <c r="J322" s="127"/>
      <c r="K322" s="26"/>
      <c r="L322" s="56"/>
    </row>
    <row r="323" spans="2:12" ht="17.45" customHeight="1" x14ac:dyDescent="0.25">
      <c r="B323"/>
      <c r="C323"/>
      <c r="D323"/>
      <c r="E323"/>
      <c r="F323" s="2"/>
      <c r="H323" s="14"/>
      <c r="I323" s="29"/>
      <c r="J323" s="127"/>
      <c r="K323" s="26"/>
      <c r="L323" s="56"/>
    </row>
    <row r="324" spans="2:12" ht="17.45" customHeight="1" x14ac:dyDescent="0.25">
      <c r="B324"/>
      <c r="C324"/>
      <c r="D324"/>
      <c r="E324"/>
      <c r="F324" s="2"/>
      <c r="H324" s="14"/>
      <c r="I324" s="29"/>
      <c r="J324" s="127"/>
      <c r="K324" s="26"/>
      <c r="L324" s="56"/>
    </row>
    <row r="325" spans="2:12" ht="17.45" customHeight="1" x14ac:dyDescent="0.25">
      <c r="B325"/>
      <c r="C325"/>
      <c r="D325"/>
      <c r="E325"/>
      <c r="F325" s="2"/>
      <c r="H325" s="14"/>
      <c r="I325" s="29"/>
      <c r="J325" s="127"/>
      <c r="K325" s="26"/>
      <c r="L325" s="56"/>
    </row>
    <row r="326" spans="2:12" ht="17.45" customHeight="1" x14ac:dyDescent="0.25">
      <c r="B326"/>
      <c r="C326"/>
      <c r="D326"/>
      <c r="E326"/>
      <c r="F326" s="2"/>
      <c r="H326" s="14"/>
      <c r="I326" s="29"/>
      <c r="J326" s="127"/>
      <c r="K326" s="26"/>
      <c r="L326" s="56"/>
    </row>
    <row r="327" spans="2:12" ht="17.45" customHeight="1" x14ac:dyDescent="0.25">
      <c r="B327"/>
      <c r="C327"/>
      <c r="D327"/>
      <c r="E327"/>
      <c r="F327" s="2"/>
      <c r="H327" s="14"/>
      <c r="I327" s="29"/>
      <c r="J327" s="127"/>
      <c r="K327" s="26"/>
      <c r="L327" s="56"/>
    </row>
    <row r="328" spans="2:12" ht="17.45" customHeight="1" x14ac:dyDescent="0.25">
      <c r="B328"/>
      <c r="C328"/>
      <c r="D328"/>
      <c r="E328"/>
      <c r="F328" s="2"/>
      <c r="H328" s="14"/>
      <c r="I328" s="29"/>
      <c r="J328" s="127"/>
      <c r="K328" s="26"/>
      <c r="L328" s="56"/>
    </row>
    <row r="329" spans="2:12" ht="17.45" customHeight="1" x14ac:dyDescent="0.25">
      <c r="B329"/>
      <c r="C329"/>
      <c r="D329"/>
      <c r="E329"/>
      <c r="F329" s="2"/>
      <c r="H329" s="14"/>
      <c r="I329" s="29"/>
      <c r="J329" s="127"/>
      <c r="K329" s="26"/>
      <c r="L329" s="56"/>
    </row>
    <row r="330" spans="2:12" ht="17.45" customHeight="1" x14ac:dyDescent="0.25">
      <c r="B330"/>
      <c r="C330"/>
      <c r="D330"/>
      <c r="E330"/>
      <c r="F330" s="2"/>
      <c r="H330" s="14"/>
      <c r="I330" s="29"/>
      <c r="J330" s="127"/>
      <c r="K330" s="26"/>
      <c r="L330" s="56"/>
    </row>
    <row r="331" spans="2:12" ht="17.45" customHeight="1" x14ac:dyDescent="0.25">
      <c r="B331"/>
      <c r="C331"/>
      <c r="D331"/>
      <c r="E331"/>
      <c r="F331" s="2"/>
      <c r="H331" s="14"/>
      <c r="I331" s="29"/>
      <c r="J331" s="127"/>
      <c r="K331" s="26"/>
      <c r="L331" s="56"/>
    </row>
    <row r="332" spans="2:12" ht="17.45" customHeight="1" x14ac:dyDescent="0.25">
      <c r="B332"/>
      <c r="C332"/>
      <c r="D332"/>
      <c r="E332"/>
      <c r="F332" s="2"/>
      <c r="H332" s="14"/>
      <c r="I332" s="29"/>
      <c r="J332" s="127"/>
      <c r="K332" s="26"/>
      <c r="L332" s="56"/>
    </row>
    <row r="333" spans="2:12" ht="17.45" customHeight="1" x14ac:dyDescent="0.25">
      <c r="B333"/>
      <c r="C333"/>
      <c r="D333"/>
      <c r="E333"/>
      <c r="F333" s="2"/>
      <c r="H333" s="14"/>
      <c r="I333" s="29"/>
      <c r="J333" s="127"/>
      <c r="K333" s="26"/>
      <c r="L333" s="56"/>
    </row>
    <row r="334" spans="2:12" ht="17.45" customHeight="1" x14ac:dyDescent="0.25">
      <c r="B334"/>
      <c r="C334"/>
      <c r="D334"/>
      <c r="E334"/>
      <c r="F334" s="2"/>
      <c r="H334" s="14"/>
      <c r="I334" s="29"/>
      <c r="J334" s="127"/>
      <c r="K334" s="26"/>
      <c r="L334" s="56"/>
    </row>
    <row r="335" spans="2:12" ht="17.45" customHeight="1" x14ac:dyDescent="0.25">
      <c r="B335"/>
      <c r="C335"/>
      <c r="D335"/>
      <c r="E335"/>
      <c r="F335" s="2"/>
      <c r="H335" s="14"/>
      <c r="I335" s="29"/>
      <c r="J335" s="127"/>
      <c r="K335" s="26"/>
      <c r="L335" s="56"/>
    </row>
    <row r="336" spans="2:12" ht="17.45" customHeight="1" x14ac:dyDescent="0.25">
      <c r="B336"/>
      <c r="C336"/>
      <c r="D336"/>
      <c r="E336"/>
      <c r="F336" s="2"/>
      <c r="H336" s="14"/>
      <c r="I336" s="29"/>
      <c r="J336" s="127"/>
      <c r="K336" s="26"/>
      <c r="L336" s="56"/>
    </row>
    <row r="337" spans="2:12" ht="17.45" customHeight="1" x14ac:dyDescent="0.25">
      <c r="B337"/>
      <c r="C337"/>
      <c r="D337"/>
      <c r="E337"/>
      <c r="F337" s="2"/>
      <c r="H337" s="14"/>
      <c r="I337" s="29"/>
      <c r="J337" s="127"/>
      <c r="K337" s="26"/>
      <c r="L337" s="56"/>
    </row>
    <row r="338" spans="2:12" ht="17.45" customHeight="1" x14ac:dyDescent="0.25">
      <c r="B338"/>
      <c r="C338"/>
      <c r="D338"/>
      <c r="E338"/>
      <c r="F338" s="2"/>
      <c r="H338" s="14"/>
      <c r="I338" s="29"/>
      <c r="J338" s="127"/>
      <c r="K338" s="26"/>
      <c r="L338" s="56"/>
    </row>
    <row r="339" spans="2:12" ht="17.45" customHeight="1" x14ac:dyDescent="0.25">
      <c r="B339"/>
      <c r="C339"/>
      <c r="D339"/>
      <c r="E339"/>
      <c r="F339" s="2"/>
      <c r="H339" s="14"/>
      <c r="I339" s="29"/>
      <c r="J339" s="127"/>
      <c r="K339" s="26"/>
      <c r="L339" s="56"/>
    </row>
    <row r="340" spans="2:12" ht="17.45" customHeight="1" x14ac:dyDescent="0.25">
      <c r="B340"/>
      <c r="C340"/>
      <c r="D340"/>
      <c r="E340"/>
      <c r="F340" s="2"/>
      <c r="H340" s="14"/>
      <c r="I340" s="29"/>
      <c r="J340" s="127"/>
      <c r="K340" s="26"/>
      <c r="L340" s="56"/>
    </row>
    <row r="341" spans="2:12" ht="17.45" customHeight="1" x14ac:dyDescent="0.25">
      <c r="B341"/>
      <c r="C341"/>
      <c r="D341"/>
      <c r="E341"/>
      <c r="F341" s="2"/>
      <c r="H341" s="14"/>
      <c r="I341" s="29"/>
      <c r="J341" s="127"/>
      <c r="K341" s="26"/>
      <c r="L341" s="56"/>
    </row>
    <row r="342" spans="2:12" ht="17.45" customHeight="1" x14ac:dyDescent="0.25">
      <c r="B342"/>
      <c r="C342"/>
      <c r="D342"/>
      <c r="E342"/>
      <c r="F342" s="2"/>
      <c r="H342" s="14"/>
      <c r="I342" s="29"/>
      <c r="J342" s="127"/>
      <c r="K342" s="26"/>
      <c r="L342" s="56"/>
    </row>
    <row r="343" spans="2:12" ht="17.45" customHeight="1" x14ac:dyDescent="0.25">
      <c r="B343"/>
      <c r="C343"/>
      <c r="D343"/>
      <c r="E343"/>
      <c r="F343" s="2"/>
      <c r="H343" s="14"/>
      <c r="I343" s="29"/>
      <c r="J343" s="127"/>
      <c r="K343" s="26"/>
      <c r="L343" s="56"/>
    </row>
    <row r="344" spans="2:12" ht="17.45" customHeight="1" x14ac:dyDescent="0.25">
      <c r="B344"/>
      <c r="C344"/>
      <c r="D344"/>
      <c r="E344"/>
      <c r="F344" s="2"/>
      <c r="H344" s="14"/>
      <c r="I344" s="29"/>
      <c r="J344" s="127"/>
      <c r="K344" s="26"/>
      <c r="L344" s="56"/>
    </row>
    <row r="345" spans="2:12" ht="17.45" customHeight="1" x14ac:dyDescent="0.25">
      <c r="B345"/>
      <c r="C345"/>
      <c r="D345"/>
      <c r="E345"/>
      <c r="F345" s="2"/>
      <c r="H345" s="14"/>
      <c r="I345" s="29"/>
      <c r="J345" s="127"/>
      <c r="K345" s="26"/>
      <c r="L345" s="56"/>
    </row>
    <row r="346" spans="2:12" ht="17.45" customHeight="1" x14ac:dyDescent="0.25">
      <c r="B346"/>
      <c r="C346"/>
      <c r="D346"/>
      <c r="E346"/>
      <c r="F346" s="2"/>
      <c r="H346" s="14"/>
      <c r="I346" s="29"/>
      <c r="J346" s="127"/>
      <c r="K346" s="26"/>
      <c r="L346" s="56"/>
    </row>
    <row r="347" spans="2:12" ht="17.45" customHeight="1" x14ac:dyDescent="0.25">
      <c r="B347"/>
      <c r="C347"/>
      <c r="D347"/>
      <c r="E347"/>
      <c r="F347" s="2"/>
      <c r="H347" s="14"/>
      <c r="I347" s="29"/>
      <c r="J347" s="127"/>
      <c r="K347" s="26"/>
      <c r="L347" s="56"/>
    </row>
    <row r="348" spans="2:12" ht="17.45" customHeight="1" x14ac:dyDescent="0.25">
      <c r="B348"/>
      <c r="C348"/>
      <c r="D348"/>
      <c r="E348"/>
      <c r="F348" s="2"/>
      <c r="H348" s="14"/>
      <c r="I348" s="29"/>
      <c r="J348" s="127"/>
      <c r="K348" s="26"/>
      <c r="L348" s="56"/>
    </row>
    <row r="349" spans="2:12" ht="17.45" customHeight="1" x14ac:dyDescent="0.25">
      <c r="B349"/>
      <c r="C349"/>
      <c r="D349"/>
      <c r="E349"/>
      <c r="F349" s="2"/>
      <c r="H349" s="14"/>
      <c r="I349" s="29"/>
      <c r="J349" s="127"/>
      <c r="K349" s="26"/>
      <c r="L349" s="56"/>
    </row>
    <row r="350" spans="2:12" ht="17.45" customHeight="1" x14ac:dyDescent="0.25">
      <c r="B350"/>
      <c r="C350"/>
      <c r="D350"/>
      <c r="E350"/>
      <c r="F350" s="2"/>
      <c r="H350" s="14"/>
      <c r="I350" s="29"/>
      <c r="J350" s="127"/>
      <c r="K350" s="26"/>
      <c r="L350" s="56"/>
    </row>
    <row r="351" spans="2:12" ht="17.45" customHeight="1" x14ac:dyDescent="0.25">
      <c r="B351"/>
      <c r="C351"/>
      <c r="D351"/>
      <c r="E351"/>
      <c r="F351" s="2"/>
      <c r="H351" s="14"/>
      <c r="I351" s="29"/>
      <c r="J351" s="127"/>
      <c r="K351" s="26"/>
      <c r="L351" s="56"/>
    </row>
    <row r="352" spans="2:12" ht="17.45" customHeight="1" x14ac:dyDescent="0.25">
      <c r="B352"/>
      <c r="C352"/>
      <c r="D352"/>
      <c r="E352"/>
      <c r="F352" s="2"/>
      <c r="H352" s="14"/>
      <c r="I352" s="29"/>
      <c r="J352" s="127"/>
      <c r="K352" s="26"/>
      <c r="L352" s="56"/>
    </row>
    <row r="353" spans="1:12" ht="17.45" customHeight="1" x14ac:dyDescent="0.25">
      <c r="B353"/>
      <c r="C353"/>
      <c r="D353"/>
      <c r="E353"/>
      <c r="F353" s="2"/>
      <c r="H353" s="14"/>
      <c r="I353" s="29"/>
      <c r="J353" s="127"/>
      <c r="K353" s="26"/>
      <c r="L353" s="56"/>
    </row>
    <row r="354" spans="1:12" ht="17.45" customHeight="1" x14ac:dyDescent="0.25">
      <c r="B354"/>
      <c r="C354"/>
      <c r="D354"/>
      <c r="E354"/>
      <c r="F354" s="2"/>
      <c r="H354" s="14"/>
      <c r="I354" s="29"/>
      <c r="J354" s="127"/>
      <c r="K354" s="26"/>
      <c r="L354" s="56"/>
    </row>
    <row r="355" spans="1:12" ht="17.45" customHeight="1" x14ac:dyDescent="0.25">
      <c r="B355"/>
      <c r="C355"/>
      <c r="D355"/>
      <c r="E355"/>
      <c r="F355" s="2"/>
      <c r="H355" s="14"/>
      <c r="I355" s="29"/>
      <c r="J355" s="127"/>
      <c r="K355" s="26"/>
      <c r="L355" s="56"/>
    </row>
    <row r="356" spans="1:12" ht="17.45" customHeight="1" x14ac:dyDescent="0.25">
      <c r="B356"/>
      <c r="C356"/>
      <c r="D356"/>
      <c r="E356"/>
      <c r="F356" s="2"/>
      <c r="H356" s="14"/>
      <c r="I356" s="29"/>
      <c r="J356" s="127"/>
      <c r="K356" s="26"/>
      <c r="L356" s="56"/>
    </row>
    <row r="357" spans="1:12" ht="17.45" customHeight="1" x14ac:dyDescent="0.25">
      <c r="B357"/>
      <c r="C357"/>
      <c r="D357"/>
      <c r="E357"/>
      <c r="F357" s="2"/>
      <c r="H357" s="14"/>
      <c r="I357" s="29"/>
      <c r="J357" s="127"/>
      <c r="K357" s="26"/>
      <c r="L357" s="56"/>
    </row>
    <row r="358" spans="1:12" ht="17.45" customHeight="1" x14ac:dyDescent="0.25">
      <c r="B358"/>
      <c r="C358"/>
      <c r="D358"/>
      <c r="E358"/>
      <c r="F358" s="2"/>
      <c r="H358" s="14"/>
      <c r="I358" s="29"/>
      <c r="J358" s="127"/>
      <c r="K358" s="26"/>
      <c r="L358" s="56"/>
    </row>
    <row r="359" spans="1:12" ht="17.45" customHeight="1" x14ac:dyDescent="0.25">
      <c r="B359"/>
      <c r="C359"/>
      <c r="D359"/>
      <c r="E359"/>
      <c r="F359" s="2"/>
      <c r="H359" s="14"/>
      <c r="I359" s="29"/>
      <c r="J359" s="127"/>
      <c r="K359" s="26"/>
      <c r="L359" s="56"/>
    </row>
    <row r="360" spans="1:12" ht="17.45" customHeight="1" x14ac:dyDescent="0.25">
      <c r="B360"/>
      <c r="C360"/>
      <c r="D360"/>
      <c r="E360"/>
      <c r="F360" s="2"/>
      <c r="H360" s="14"/>
      <c r="I360" s="29"/>
      <c r="J360" s="127"/>
      <c r="K360" s="26"/>
      <c r="L360" s="56"/>
    </row>
    <row r="361" spans="1:12" ht="17.45" customHeight="1" x14ac:dyDescent="0.25">
      <c r="B361"/>
      <c r="C361"/>
      <c r="D361"/>
      <c r="E361"/>
      <c r="F361" s="2"/>
      <c r="H361" s="14"/>
      <c r="I361" s="29"/>
      <c r="J361" s="127"/>
      <c r="K361" s="26"/>
      <c r="L361" s="56"/>
    </row>
    <row r="362" spans="1:12" ht="17.45" customHeight="1" x14ac:dyDescent="0.25">
      <c r="B362"/>
      <c r="C362"/>
      <c r="D362"/>
      <c r="E362"/>
      <c r="F362" s="2"/>
      <c r="H362" s="14"/>
      <c r="I362" s="29"/>
      <c r="J362" s="127"/>
      <c r="K362" s="26"/>
      <c r="L362" s="56"/>
    </row>
    <row r="363" spans="1:12" ht="17.45" customHeight="1" x14ac:dyDescent="0.25">
      <c r="B363"/>
      <c r="C363"/>
      <c r="D363"/>
      <c r="E363"/>
      <c r="F363" s="2"/>
      <c r="H363" s="14"/>
      <c r="I363" s="29"/>
      <c r="J363" s="127"/>
      <c r="K363" s="26"/>
      <c r="L363" s="56"/>
    </row>
    <row r="364" spans="1:12" ht="17.45" customHeight="1" x14ac:dyDescent="0.25">
      <c r="B364"/>
      <c r="C364"/>
      <c r="D364"/>
      <c r="E364"/>
      <c r="F364" s="2"/>
      <c r="H364" s="14"/>
      <c r="I364" s="29"/>
      <c r="J364" s="127"/>
      <c r="K364" s="22"/>
      <c r="L364" s="31"/>
    </row>
    <row r="365" spans="1:12" s="132" customFormat="1" ht="15.75" x14ac:dyDescent="0.25">
      <c r="A365" s="128"/>
      <c r="B365" s="129"/>
      <c r="C365" s="130"/>
      <c r="D365" s="129"/>
      <c r="E365" s="129"/>
      <c r="F365" s="131"/>
      <c r="H365" s="133"/>
      <c r="I365" s="134"/>
      <c r="J365" s="135"/>
    </row>
    <row r="366" spans="1:12" s="132" customFormat="1" ht="15.75" x14ac:dyDescent="0.25">
      <c r="A366" s="128"/>
      <c r="B366" s="129"/>
      <c r="C366" s="130"/>
      <c r="D366" s="136"/>
      <c r="E366" s="137"/>
      <c r="F366" s="131"/>
      <c r="H366" s="133"/>
      <c r="I366" s="134"/>
      <c r="J366" s="135"/>
    </row>
    <row r="367" spans="1:12" s="132" customFormat="1" ht="15.75" x14ac:dyDescent="0.25">
      <c r="A367" s="128"/>
      <c r="F367" s="131"/>
      <c r="H367" s="133"/>
      <c r="I367" s="77"/>
      <c r="J367" s="138"/>
      <c r="K367" s="129"/>
      <c r="L367" s="129"/>
    </row>
    <row r="368" spans="1:12" ht="18" customHeight="1" x14ac:dyDescent="0.25">
      <c r="F368" s="2"/>
      <c r="H368" s="14"/>
      <c r="I368" s="21"/>
      <c r="J368" s="32"/>
      <c r="K368" s="15"/>
      <c r="L368" s="15"/>
    </row>
    <row r="369" spans="1:15" s="12" customFormat="1" ht="18" customHeight="1" x14ac:dyDescent="0.25">
      <c r="A369" s="24"/>
      <c r="F369" s="2"/>
      <c r="G369"/>
      <c r="H369" s="14"/>
      <c r="I369" s="39"/>
      <c r="J369" s="39"/>
      <c r="K369" s="39"/>
      <c r="L369" s="39"/>
      <c r="M369"/>
      <c r="N369"/>
      <c r="O369"/>
    </row>
    <row r="370" spans="1:15" s="12" customFormat="1" ht="16.5" customHeight="1" x14ac:dyDescent="0.25">
      <c r="A370" s="24"/>
      <c r="F370" s="2"/>
      <c r="G370"/>
      <c r="H370" s="14"/>
      <c r="I370" s="140"/>
      <c r="J370" s="127"/>
      <c r="K370" s="26"/>
      <c r="L370" s="26"/>
      <c r="M370"/>
      <c r="N370"/>
      <c r="O370"/>
    </row>
    <row r="371" spans="1:15" s="12" customFormat="1" ht="15.75" x14ac:dyDescent="0.25">
      <c r="A371" s="24"/>
      <c r="F371" s="2"/>
      <c r="G371"/>
      <c r="H371" s="14"/>
      <c r="I371" s="140"/>
      <c r="J371" s="142"/>
      <c r="K371" s="33"/>
      <c r="L371" s="33"/>
      <c r="M371"/>
      <c r="N371"/>
      <c r="O371"/>
    </row>
    <row r="372" spans="1:15" s="12" customFormat="1" ht="16.5" customHeight="1" x14ac:dyDescent="0.25">
      <c r="A372" s="24"/>
      <c r="F372" s="2"/>
      <c r="G372"/>
      <c r="H372" s="14"/>
      <c r="I372" s="35"/>
      <c r="J372" s="68"/>
      <c r="K372" s="16"/>
      <c r="L372" s="56"/>
      <c r="M372"/>
      <c r="N372"/>
      <c r="O372"/>
    </row>
    <row r="373" spans="1:15" ht="16.5" customHeight="1" x14ac:dyDescent="0.25">
      <c r="B373"/>
      <c r="C373"/>
      <c r="D373"/>
      <c r="E373"/>
      <c r="F373" s="2"/>
      <c r="H373" s="14"/>
      <c r="I373" s="35"/>
      <c r="J373" s="32"/>
      <c r="K373" s="22"/>
      <c r="L373" s="31"/>
    </row>
    <row r="374" spans="1:15" ht="16.5" customHeight="1" x14ac:dyDescent="0.25">
      <c r="B374" s="35"/>
      <c r="C374" s="32"/>
      <c r="D374" s="22"/>
      <c r="E374" s="31"/>
      <c r="F374" s="2"/>
      <c r="H374" s="14"/>
      <c r="I374" s="6"/>
    </row>
    <row r="375" spans="1:15" ht="15.75" x14ac:dyDescent="0.25">
      <c r="F375" s="2"/>
      <c r="H375" s="14"/>
      <c r="I375" s="38"/>
      <c r="J375" s="16"/>
      <c r="K375" s="30"/>
      <c r="L375" s="31"/>
    </row>
    <row r="376" spans="1:15" ht="15.75" x14ac:dyDescent="0.25">
      <c r="F376" s="2"/>
      <c r="H376" s="14"/>
      <c r="I376" s="15"/>
      <c r="J376" s="16"/>
      <c r="K376" s="30"/>
      <c r="L376" s="31"/>
    </row>
    <row r="377" spans="1:15" ht="15.75" x14ac:dyDescent="0.25">
      <c r="F377" s="2"/>
      <c r="H377" s="14"/>
      <c r="I377" s="39"/>
      <c r="J377" s="40"/>
      <c r="K377" s="40"/>
      <c r="L377" s="40"/>
    </row>
    <row r="378" spans="1:15" ht="12" customHeight="1" x14ac:dyDescent="0.25">
      <c r="B378"/>
      <c r="C378"/>
      <c r="D378"/>
      <c r="E378"/>
      <c r="F378" s="2"/>
      <c r="I378" s="41"/>
      <c r="J378" s="15"/>
      <c r="K378" s="15"/>
      <c r="L378" s="15"/>
    </row>
    <row r="379" spans="1:15" ht="15.75" x14ac:dyDescent="0.25">
      <c r="F379" s="2"/>
      <c r="H379" s="14"/>
      <c r="I379" s="39"/>
      <c r="J379" s="39"/>
      <c r="K379" s="39"/>
      <c r="L379" s="39"/>
    </row>
    <row r="380" spans="1:15" ht="15.75" customHeight="1" x14ac:dyDescent="0.25">
      <c r="F380" s="2"/>
      <c r="H380" s="14"/>
      <c r="I380" s="140"/>
      <c r="J380" s="127"/>
      <c r="K380" s="26"/>
      <c r="L380" s="26"/>
    </row>
    <row r="381" spans="1:15" ht="15.75" x14ac:dyDescent="0.25">
      <c r="F381" s="2"/>
      <c r="H381" s="14"/>
      <c r="I381" s="140"/>
      <c r="J381" s="142"/>
      <c r="K381" s="33"/>
      <c r="L381" s="33"/>
      <c r="M381" s="17"/>
    </row>
    <row r="382" spans="1:15" ht="15.75" x14ac:dyDescent="0.25">
      <c r="F382" s="2"/>
      <c r="H382" s="14"/>
      <c r="I382" s="35"/>
      <c r="J382" s="16"/>
      <c r="K382" s="26"/>
      <c r="L382" s="56"/>
      <c r="M382" s="17"/>
    </row>
    <row r="383" spans="1:15" ht="15.75" x14ac:dyDescent="0.25">
      <c r="F383" s="2"/>
      <c r="H383" s="14"/>
      <c r="I383" s="35"/>
      <c r="J383" s="16"/>
      <c r="K383" s="26"/>
      <c r="L383" s="56"/>
      <c r="M383" s="17"/>
    </row>
    <row r="384" spans="1:15" ht="15.75" x14ac:dyDescent="0.25">
      <c r="F384" s="2"/>
      <c r="H384" s="14"/>
      <c r="I384" s="35"/>
      <c r="J384" s="16"/>
      <c r="K384" s="26"/>
      <c r="L384" s="56"/>
      <c r="M384" s="17"/>
    </row>
    <row r="385" spans="2:13" ht="15.75" x14ac:dyDescent="0.25">
      <c r="F385" s="2"/>
      <c r="H385" s="14"/>
      <c r="I385" s="35"/>
      <c r="J385" s="16"/>
      <c r="K385" s="26"/>
      <c r="L385" s="56"/>
      <c r="M385" s="17"/>
    </row>
    <row r="386" spans="2:13" ht="15.75" x14ac:dyDescent="0.25">
      <c r="F386" s="2"/>
      <c r="H386" s="14"/>
      <c r="I386" s="35"/>
      <c r="J386" s="16"/>
      <c r="K386" s="26"/>
      <c r="L386" s="56"/>
      <c r="M386" s="17"/>
    </row>
    <row r="387" spans="2:13" ht="15.75" x14ac:dyDescent="0.25">
      <c r="F387" s="2"/>
      <c r="H387" s="14"/>
      <c r="I387" s="35"/>
      <c r="J387" s="16"/>
      <c r="K387" s="26"/>
      <c r="L387" s="56"/>
      <c r="M387" s="17"/>
    </row>
    <row r="388" spans="2:13" ht="15.75" x14ac:dyDescent="0.25">
      <c r="F388" s="2"/>
      <c r="H388" s="14"/>
      <c r="I388" s="35"/>
      <c r="J388" s="16"/>
      <c r="K388" s="26"/>
      <c r="L388" s="56"/>
      <c r="M388" s="17"/>
    </row>
    <row r="389" spans="2:13" ht="15.75" x14ac:dyDescent="0.25">
      <c r="F389" s="2"/>
      <c r="H389" s="14"/>
      <c r="I389" s="35"/>
      <c r="J389" s="16"/>
      <c r="K389" s="26"/>
      <c r="L389" s="56"/>
      <c r="M389" s="17"/>
    </row>
    <row r="390" spans="2:13" ht="15.75" x14ac:dyDescent="0.25">
      <c r="F390" s="2"/>
      <c r="H390" s="14"/>
      <c r="I390" s="35"/>
      <c r="J390" s="16"/>
      <c r="K390" s="26"/>
      <c r="L390" s="56"/>
      <c r="M390" s="17"/>
    </row>
    <row r="391" spans="2:13" ht="15.75" x14ac:dyDescent="0.25">
      <c r="F391" s="2"/>
      <c r="H391" s="14"/>
      <c r="I391" s="35"/>
      <c r="J391" s="16"/>
      <c r="K391" s="26"/>
      <c r="L391" s="56"/>
      <c r="M391" s="17"/>
    </row>
    <row r="392" spans="2:13" ht="15.75" x14ac:dyDescent="0.25">
      <c r="F392" s="2"/>
      <c r="H392" s="14"/>
      <c r="I392" s="35"/>
      <c r="J392" s="16"/>
      <c r="K392" s="26"/>
      <c r="L392" s="56"/>
      <c r="M392" s="17"/>
    </row>
    <row r="393" spans="2:13" ht="15.75" x14ac:dyDescent="0.25">
      <c r="F393" s="2"/>
      <c r="H393" s="14"/>
      <c r="I393" s="35"/>
      <c r="J393" s="16"/>
      <c r="K393" s="26"/>
      <c r="L393" s="56"/>
      <c r="M393" s="17"/>
    </row>
    <row r="394" spans="2:13" ht="15.75" x14ac:dyDescent="0.25">
      <c r="F394" s="2"/>
      <c r="H394" s="14"/>
      <c r="I394" s="35"/>
      <c r="J394" s="16"/>
      <c r="K394" s="26"/>
      <c r="L394" s="56"/>
      <c r="M394" s="17"/>
    </row>
    <row r="395" spans="2:13" ht="15.75" x14ac:dyDescent="0.25">
      <c r="B395"/>
      <c r="C395"/>
      <c r="D395"/>
      <c r="E395"/>
      <c r="F395" s="2"/>
      <c r="H395" s="14"/>
      <c r="I395" s="35"/>
      <c r="J395" s="32"/>
      <c r="K395" s="22"/>
      <c r="L395" s="31"/>
    </row>
    <row r="396" spans="2:13" ht="15.75" x14ac:dyDescent="0.25">
      <c r="B396"/>
      <c r="C396"/>
      <c r="D396"/>
      <c r="E396"/>
      <c r="F396" s="2"/>
      <c r="H396" s="14"/>
      <c r="I396" s="15"/>
      <c r="J396" s="16"/>
      <c r="K396" s="30"/>
      <c r="L396" s="31"/>
    </row>
    <row r="397" spans="2:13" ht="15.75" x14ac:dyDescent="0.25">
      <c r="H397" s="14"/>
      <c r="I397" s="39"/>
      <c r="J397" s="39"/>
      <c r="K397" s="39"/>
      <c r="L397" s="39"/>
    </row>
    <row r="398" spans="2:13" ht="15.75" customHeight="1" x14ac:dyDescent="0.25">
      <c r="H398" s="14"/>
      <c r="I398" s="140"/>
      <c r="J398" s="127"/>
      <c r="K398" s="26"/>
      <c r="L398" s="26"/>
    </row>
    <row r="399" spans="2:13" ht="15.75" x14ac:dyDescent="0.25">
      <c r="H399" s="14"/>
      <c r="I399" s="140"/>
      <c r="J399" s="142"/>
      <c r="K399" s="33"/>
      <c r="L399" s="33"/>
    </row>
    <row r="400" spans="2:13" ht="15.75" x14ac:dyDescent="0.25">
      <c r="B400"/>
      <c r="C400"/>
      <c r="D400"/>
      <c r="E400"/>
      <c r="H400" s="14"/>
      <c r="I400" s="35"/>
      <c r="J400" s="26"/>
      <c r="K400" s="26"/>
      <c r="L400" s="56"/>
    </row>
    <row r="401" spans="2:12" ht="15.75" x14ac:dyDescent="0.25">
      <c r="B401"/>
      <c r="C401"/>
      <c r="D401"/>
      <c r="E401"/>
      <c r="H401" s="14"/>
      <c r="I401" s="35"/>
      <c r="J401" s="26"/>
      <c r="K401" s="26"/>
      <c r="L401" s="56"/>
    </row>
    <row r="402" spans="2:12" ht="15.75" x14ac:dyDescent="0.25">
      <c r="B402"/>
      <c r="C402"/>
      <c r="D402"/>
      <c r="E402"/>
      <c r="H402" s="14"/>
      <c r="I402" s="35"/>
      <c r="J402" s="26"/>
      <c r="K402" s="26"/>
      <c r="L402" s="56"/>
    </row>
    <row r="403" spans="2:12" ht="15.75" x14ac:dyDescent="0.25">
      <c r="B403"/>
      <c r="C403"/>
      <c r="D403"/>
      <c r="E403"/>
      <c r="H403" s="14"/>
      <c r="I403" s="35"/>
      <c r="J403" s="26"/>
      <c r="K403" s="26"/>
      <c r="L403" s="56"/>
    </row>
    <row r="404" spans="2:12" ht="15.75" x14ac:dyDescent="0.25">
      <c r="B404"/>
      <c r="C404"/>
      <c r="D404"/>
      <c r="E404"/>
      <c r="H404" s="14"/>
      <c r="I404" s="15"/>
      <c r="J404" s="16"/>
      <c r="K404" s="22"/>
      <c r="L404" s="31"/>
    </row>
    <row r="405" spans="2:12" ht="15.75" x14ac:dyDescent="0.25">
      <c r="B405"/>
      <c r="C405"/>
      <c r="D405"/>
      <c r="E405"/>
      <c r="F405" s="2"/>
      <c r="H405" s="14"/>
      <c r="I405" s="15"/>
      <c r="J405" s="16"/>
      <c r="K405" s="30"/>
      <c r="L405" s="31"/>
    </row>
    <row r="406" spans="2:12" ht="15.75" x14ac:dyDescent="0.25">
      <c r="B406"/>
      <c r="C406"/>
      <c r="D406"/>
      <c r="E406"/>
      <c r="F406" s="2"/>
      <c r="H406" s="14"/>
      <c r="I406" s="39"/>
      <c r="J406" s="40"/>
      <c r="K406" s="40"/>
      <c r="L406" s="40"/>
    </row>
    <row r="407" spans="2:12" ht="12" customHeight="1" x14ac:dyDescent="0.25">
      <c r="B407"/>
      <c r="C407"/>
      <c r="D407"/>
      <c r="E407"/>
      <c r="F407" s="2"/>
      <c r="I407" s="41"/>
      <c r="J407" s="15"/>
      <c r="K407" s="15"/>
      <c r="L407" s="15"/>
    </row>
    <row r="408" spans="2:12" ht="15.75" customHeight="1" x14ac:dyDescent="0.25">
      <c r="B408"/>
      <c r="C408"/>
      <c r="D408"/>
      <c r="E408"/>
      <c r="F408" s="2"/>
      <c r="H408" s="14"/>
      <c r="I408" s="39"/>
      <c r="J408" s="39"/>
      <c r="K408" s="39"/>
      <c r="L408" s="39"/>
    </row>
    <row r="409" spans="2:12" ht="15.75" x14ac:dyDescent="0.25">
      <c r="B409"/>
      <c r="C409"/>
      <c r="D409"/>
      <c r="E409"/>
      <c r="F409" s="2"/>
      <c r="H409" s="14"/>
      <c r="I409" s="140"/>
      <c r="J409" s="127"/>
      <c r="K409" s="26"/>
      <c r="L409" s="26"/>
    </row>
    <row r="410" spans="2:12" ht="15.75" x14ac:dyDescent="0.25">
      <c r="B410"/>
      <c r="C410"/>
      <c r="D410"/>
      <c r="E410"/>
      <c r="F410" s="2"/>
      <c r="H410" s="14"/>
      <c r="I410" s="140"/>
      <c r="J410" s="142"/>
      <c r="K410" s="33"/>
      <c r="L410" s="33"/>
    </row>
    <row r="411" spans="2:12" ht="15.75" x14ac:dyDescent="0.25">
      <c r="B411"/>
      <c r="C411"/>
      <c r="D411"/>
      <c r="E411"/>
      <c r="F411" s="2"/>
      <c r="H411" s="14"/>
      <c r="I411" s="35"/>
      <c r="J411" s="16"/>
      <c r="K411" s="26"/>
      <c r="L411" s="56"/>
    </row>
    <row r="412" spans="2:12" ht="15.75" x14ac:dyDescent="0.25">
      <c r="B412"/>
      <c r="C412"/>
      <c r="D412"/>
      <c r="E412"/>
      <c r="F412" s="2"/>
      <c r="H412" s="14"/>
      <c r="I412" s="35"/>
      <c r="J412" s="16"/>
      <c r="K412" s="26"/>
      <c r="L412" s="143"/>
    </row>
    <row r="413" spans="2:12" ht="15.75" x14ac:dyDescent="0.25">
      <c r="B413"/>
      <c r="C413"/>
      <c r="D413"/>
      <c r="E413"/>
      <c r="F413" s="2"/>
      <c r="H413" s="14"/>
      <c r="I413" s="35"/>
      <c r="J413" s="16"/>
      <c r="K413" s="26"/>
      <c r="L413" s="56"/>
    </row>
    <row r="414" spans="2:12" ht="15.75" x14ac:dyDescent="0.25">
      <c r="B414"/>
      <c r="C414"/>
      <c r="D414"/>
      <c r="E414"/>
      <c r="F414" s="2"/>
      <c r="H414" s="14"/>
      <c r="I414" s="35"/>
      <c r="J414" s="16"/>
      <c r="K414" s="26"/>
      <c r="L414" s="56"/>
    </row>
    <row r="415" spans="2:12" ht="15.75" x14ac:dyDescent="0.25">
      <c r="B415"/>
      <c r="C415"/>
      <c r="D415"/>
      <c r="E415"/>
      <c r="F415" s="2"/>
      <c r="H415" s="14"/>
      <c r="I415" s="35"/>
      <c r="J415" s="16"/>
      <c r="K415" s="26"/>
      <c r="L415" s="56"/>
    </row>
    <row r="416" spans="2:12" ht="15.75" x14ac:dyDescent="0.25">
      <c r="B416"/>
      <c r="C416"/>
      <c r="D416"/>
      <c r="E416"/>
      <c r="F416" s="2"/>
      <c r="H416" s="14"/>
      <c r="I416" s="35"/>
      <c r="J416" s="16"/>
      <c r="K416" s="26"/>
      <c r="L416" s="56"/>
    </row>
    <row r="417" spans="2:12" ht="16.5" customHeight="1" x14ac:dyDescent="0.25">
      <c r="B417"/>
      <c r="C417"/>
      <c r="D417"/>
      <c r="E417"/>
      <c r="F417" s="2"/>
      <c r="H417" s="14"/>
      <c r="I417" s="35"/>
      <c r="J417" s="16"/>
      <c r="K417" s="26"/>
      <c r="L417" s="56"/>
    </row>
    <row r="418" spans="2:12" ht="16.5" customHeight="1" x14ac:dyDescent="0.25">
      <c r="B418"/>
      <c r="C418"/>
      <c r="D418"/>
      <c r="E418"/>
      <c r="F418" s="2"/>
      <c r="H418" s="14"/>
      <c r="I418" s="35"/>
      <c r="J418" s="16"/>
      <c r="K418" s="26"/>
      <c r="L418" s="56"/>
    </row>
    <row r="419" spans="2:12" ht="16.5" customHeight="1" x14ac:dyDescent="0.25">
      <c r="B419"/>
      <c r="C419"/>
      <c r="D419"/>
      <c r="E419"/>
      <c r="F419" s="2"/>
      <c r="H419" s="14"/>
      <c r="I419" s="35"/>
      <c r="J419" s="16"/>
      <c r="K419" s="26"/>
      <c r="L419" s="56"/>
    </row>
    <row r="420" spans="2:12" ht="16.5" customHeight="1" x14ac:dyDescent="0.25">
      <c r="B420"/>
      <c r="C420"/>
      <c r="D420"/>
      <c r="E420"/>
      <c r="F420" s="2"/>
      <c r="H420" s="14"/>
      <c r="I420" s="35"/>
      <c r="J420" s="16"/>
      <c r="K420" s="26"/>
      <c r="L420" s="56"/>
    </row>
    <row r="421" spans="2:12" ht="16.5" customHeight="1" x14ac:dyDescent="0.25">
      <c r="B421"/>
      <c r="C421"/>
      <c r="D421"/>
      <c r="E421"/>
      <c r="F421" s="2"/>
      <c r="H421" s="14"/>
      <c r="I421" s="35"/>
      <c r="J421" s="16"/>
      <c r="K421" s="26"/>
      <c r="L421" s="56"/>
    </row>
    <row r="422" spans="2:12" ht="16.5" customHeight="1" x14ac:dyDescent="0.25">
      <c r="B422"/>
      <c r="C422"/>
      <c r="D422"/>
      <c r="E422"/>
      <c r="F422" s="2"/>
      <c r="H422" s="14"/>
      <c r="I422" s="35"/>
      <c r="J422" s="16"/>
      <c r="K422" s="26"/>
      <c r="L422" s="56"/>
    </row>
    <row r="423" spans="2:12" ht="16.5" customHeight="1" x14ac:dyDescent="0.25">
      <c r="B423"/>
      <c r="C423"/>
      <c r="D423"/>
      <c r="E423"/>
      <c r="F423" s="2"/>
      <c r="H423" s="14"/>
      <c r="I423" s="15"/>
      <c r="J423" s="16"/>
      <c r="K423" s="22"/>
      <c r="L423" s="31"/>
    </row>
    <row r="424" spans="2:12" ht="16.5" customHeight="1" x14ac:dyDescent="0.25">
      <c r="B424"/>
      <c r="C424"/>
      <c r="D424"/>
      <c r="E424"/>
      <c r="F424" s="2"/>
      <c r="H424" s="14"/>
      <c r="I424" s="15"/>
      <c r="J424" s="16"/>
      <c r="K424" s="30"/>
      <c r="L424" s="31"/>
    </row>
    <row r="425" spans="2:12" ht="15.75" x14ac:dyDescent="0.25">
      <c r="H425" s="14"/>
      <c r="I425" s="39"/>
      <c r="J425" s="39"/>
      <c r="K425" s="39"/>
      <c r="L425" s="39"/>
    </row>
    <row r="426" spans="2:12" ht="15.75" customHeight="1" x14ac:dyDescent="0.25">
      <c r="H426" s="14"/>
      <c r="I426" s="140"/>
      <c r="J426" s="127"/>
      <c r="K426" s="26"/>
      <c r="L426" s="26"/>
    </row>
    <row r="427" spans="2:12" ht="15.75" x14ac:dyDescent="0.25">
      <c r="H427" s="14"/>
      <c r="I427" s="140"/>
      <c r="J427" s="142"/>
      <c r="K427" s="33"/>
      <c r="L427" s="33"/>
    </row>
    <row r="428" spans="2:12" ht="15.75" x14ac:dyDescent="0.25">
      <c r="B428"/>
      <c r="C428"/>
      <c r="D428"/>
      <c r="E428"/>
      <c r="H428" s="14"/>
      <c r="I428" s="35"/>
      <c r="J428" s="26"/>
      <c r="K428" s="26"/>
      <c r="L428" s="56"/>
    </row>
    <row r="429" spans="2:12" ht="15.75" x14ac:dyDescent="0.25">
      <c r="B429"/>
      <c r="C429"/>
      <c r="D429"/>
      <c r="E429"/>
      <c r="H429" s="14"/>
      <c r="I429" s="35"/>
      <c r="J429" s="26"/>
      <c r="K429" s="26"/>
      <c r="L429" s="56"/>
    </row>
    <row r="430" spans="2:12" ht="15.75" x14ac:dyDescent="0.25">
      <c r="B430"/>
      <c r="C430"/>
      <c r="D430"/>
      <c r="E430"/>
      <c r="H430" s="14"/>
      <c r="I430" s="35"/>
      <c r="J430" s="26"/>
      <c r="K430" s="26"/>
      <c r="L430" s="56"/>
    </row>
    <row r="431" spans="2:12" ht="15.75" x14ac:dyDescent="0.25">
      <c r="B431"/>
      <c r="C431"/>
      <c r="D431"/>
      <c r="E431"/>
      <c r="H431" s="14"/>
      <c r="I431" s="35"/>
      <c r="J431" s="26"/>
      <c r="K431" s="26"/>
      <c r="L431" s="56"/>
    </row>
    <row r="432" spans="2:12" ht="15.75" x14ac:dyDescent="0.25">
      <c r="B432"/>
      <c r="C432"/>
      <c r="D432"/>
      <c r="E432"/>
      <c r="H432" s="14"/>
      <c r="I432" s="15"/>
      <c r="J432" s="16"/>
      <c r="K432" s="22"/>
      <c r="L432" s="31"/>
    </row>
    <row r="433" spans="2:12" ht="15.75" x14ac:dyDescent="0.25">
      <c r="B433"/>
      <c r="C433"/>
      <c r="D433"/>
      <c r="E433"/>
      <c r="F433" s="2"/>
      <c r="H433" s="14"/>
      <c r="I433" s="15"/>
      <c r="J433" s="16"/>
      <c r="K433" s="30"/>
      <c r="L433" s="31"/>
    </row>
    <row r="434" spans="2:12" ht="15.75" x14ac:dyDescent="0.25">
      <c r="B434"/>
      <c r="C434"/>
      <c r="D434"/>
      <c r="E434"/>
      <c r="F434" s="2"/>
      <c r="H434" s="14"/>
      <c r="I434" s="39"/>
      <c r="J434" s="16"/>
      <c r="K434" s="30"/>
      <c r="L434" s="31"/>
    </row>
    <row r="435" spans="2:12" ht="12" customHeight="1" x14ac:dyDescent="0.25">
      <c r="B435"/>
      <c r="C435"/>
      <c r="D435"/>
      <c r="E435"/>
      <c r="F435" s="2"/>
      <c r="I435" s="41"/>
      <c r="J435" s="15"/>
      <c r="K435" s="15"/>
      <c r="L435" s="15"/>
    </row>
    <row r="436" spans="2:12" ht="15.75" x14ac:dyDescent="0.25">
      <c r="B436"/>
      <c r="C436"/>
      <c r="D436"/>
      <c r="E436"/>
      <c r="F436" s="2"/>
      <c r="H436" s="14"/>
      <c r="I436" s="39"/>
      <c r="J436" s="39"/>
      <c r="K436" s="39"/>
      <c r="L436" s="39"/>
    </row>
    <row r="437" spans="2:12" ht="15.75" x14ac:dyDescent="0.25">
      <c r="B437"/>
      <c r="C437"/>
      <c r="D437"/>
      <c r="E437"/>
      <c r="F437" s="2"/>
      <c r="H437" s="14"/>
      <c r="I437" s="140"/>
      <c r="J437" s="127"/>
      <c r="K437" s="26"/>
      <c r="L437" s="26"/>
    </row>
    <row r="438" spans="2:12" ht="15.75" x14ac:dyDescent="0.25">
      <c r="B438"/>
      <c r="C438"/>
      <c r="D438"/>
      <c r="E438"/>
      <c r="F438" s="2"/>
      <c r="H438" s="14"/>
      <c r="I438" s="140"/>
      <c r="J438" s="142"/>
      <c r="K438" s="33"/>
      <c r="L438" s="33"/>
    </row>
    <row r="439" spans="2:12" ht="15.75" x14ac:dyDescent="0.25">
      <c r="B439"/>
      <c r="C439"/>
      <c r="D439"/>
      <c r="E439"/>
      <c r="F439" s="2"/>
      <c r="H439" s="14"/>
      <c r="I439" s="35"/>
      <c r="J439" s="16"/>
      <c r="K439" s="26"/>
      <c r="L439" s="56"/>
    </row>
    <row r="440" spans="2:12" ht="15.75" x14ac:dyDescent="0.25">
      <c r="B440"/>
      <c r="C440"/>
      <c r="D440"/>
      <c r="E440"/>
      <c r="F440" s="2"/>
      <c r="H440" s="14"/>
      <c r="I440" s="35"/>
      <c r="J440" s="16"/>
      <c r="K440" s="26"/>
      <c r="L440" s="56"/>
    </row>
    <row r="441" spans="2:12" ht="15.75" x14ac:dyDescent="0.25">
      <c r="B441"/>
      <c r="C441"/>
      <c r="D441"/>
      <c r="E441"/>
      <c r="F441" s="2"/>
      <c r="H441" s="14"/>
      <c r="I441" s="35"/>
      <c r="J441" s="16"/>
      <c r="K441" s="26"/>
      <c r="L441" s="56"/>
    </row>
    <row r="442" spans="2:12" ht="15.75" x14ac:dyDescent="0.25">
      <c r="B442"/>
      <c r="C442"/>
      <c r="D442"/>
      <c r="E442"/>
      <c r="F442" s="2"/>
      <c r="H442" s="14"/>
      <c r="I442" s="35"/>
      <c r="J442" s="16"/>
      <c r="K442" s="26"/>
      <c r="L442" s="56"/>
    </row>
    <row r="443" spans="2:12" ht="15.75" x14ac:dyDescent="0.25">
      <c r="B443"/>
      <c r="C443"/>
      <c r="D443"/>
      <c r="E443"/>
      <c r="F443" s="2"/>
      <c r="H443" s="14"/>
      <c r="I443" s="35"/>
      <c r="J443" s="16"/>
      <c r="K443" s="26"/>
      <c r="L443" s="56"/>
    </row>
    <row r="444" spans="2:12" ht="15.75" x14ac:dyDescent="0.25">
      <c r="B444"/>
      <c r="C444"/>
      <c r="D444"/>
      <c r="E444"/>
      <c r="F444" s="2"/>
      <c r="H444" s="14"/>
      <c r="I444" s="35"/>
      <c r="J444" s="16"/>
      <c r="K444" s="26"/>
      <c r="L444" s="56"/>
    </row>
    <row r="445" spans="2:12" ht="15.75" x14ac:dyDescent="0.25">
      <c r="B445"/>
      <c r="C445"/>
      <c r="D445"/>
      <c r="E445"/>
      <c r="F445" s="2"/>
      <c r="H445" s="14"/>
      <c r="I445" s="35"/>
      <c r="J445" s="16"/>
      <c r="K445" s="26"/>
      <c r="L445" s="56"/>
    </row>
    <row r="446" spans="2:12" ht="15.75" customHeight="1" x14ac:dyDescent="0.25">
      <c r="B446"/>
      <c r="C446"/>
      <c r="D446"/>
      <c r="E446"/>
      <c r="F446" s="2"/>
      <c r="I446" s="35"/>
      <c r="J446" s="16"/>
      <c r="K446" s="26"/>
      <c r="L446" s="56"/>
    </row>
    <row r="447" spans="2:12" ht="15.75" x14ac:dyDescent="0.25">
      <c r="B447"/>
      <c r="C447"/>
      <c r="D447"/>
      <c r="E447"/>
      <c r="F447" s="2"/>
      <c r="I447" s="35"/>
      <c r="J447" s="16"/>
      <c r="K447" s="26"/>
      <c r="L447" s="56"/>
    </row>
    <row r="448" spans="2:12" ht="15.75" customHeight="1" x14ac:dyDescent="0.25">
      <c r="B448"/>
      <c r="C448"/>
      <c r="D448"/>
      <c r="E448"/>
      <c r="F448" s="2"/>
      <c r="I448" s="35"/>
      <c r="J448" s="16"/>
      <c r="K448" s="26"/>
      <c r="L448" s="56"/>
    </row>
    <row r="449" spans="2:12" ht="15.75" customHeight="1" x14ac:dyDescent="0.25">
      <c r="B449"/>
      <c r="C449"/>
      <c r="D449"/>
      <c r="E449"/>
      <c r="F449" s="2"/>
      <c r="I449" s="35"/>
      <c r="J449" s="16"/>
      <c r="K449" s="26"/>
      <c r="L449" s="56"/>
    </row>
    <row r="450" spans="2:12" ht="15.75" customHeight="1" x14ac:dyDescent="0.25">
      <c r="B450"/>
      <c r="C450"/>
      <c r="D450"/>
      <c r="E450"/>
      <c r="F450" s="2"/>
      <c r="I450" s="35"/>
      <c r="J450" s="16"/>
      <c r="K450" s="26"/>
      <c r="L450" s="56"/>
    </row>
    <row r="451" spans="2:12" ht="15.75" x14ac:dyDescent="0.25">
      <c r="B451"/>
      <c r="C451"/>
      <c r="D451"/>
      <c r="E451"/>
      <c r="F451" s="2"/>
      <c r="I451" s="15"/>
      <c r="J451" s="16"/>
      <c r="K451" s="22"/>
      <c r="L451" s="31"/>
    </row>
    <row r="452" spans="2:12" ht="17.25" customHeight="1" x14ac:dyDescent="0.25">
      <c r="B452"/>
      <c r="C452"/>
      <c r="D452"/>
      <c r="E452"/>
      <c r="F452" s="2"/>
      <c r="I452" s="15"/>
      <c r="J452" s="16"/>
      <c r="K452" s="30"/>
      <c r="L452" s="31"/>
    </row>
    <row r="453" spans="2:12" ht="15.75" x14ac:dyDescent="0.25">
      <c r="H453" s="14"/>
      <c r="I453" s="39"/>
      <c r="J453" s="39"/>
      <c r="K453" s="39"/>
      <c r="L453" s="39"/>
    </row>
    <row r="454" spans="2:12" ht="15.75" customHeight="1" x14ac:dyDescent="0.25">
      <c r="H454" s="14"/>
      <c r="I454" s="140"/>
      <c r="J454" s="127"/>
      <c r="K454" s="26"/>
      <c r="L454" s="26"/>
    </row>
    <row r="455" spans="2:12" ht="15.75" x14ac:dyDescent="0.25">
      <c r="H455" s="14"/>
      <c r="I455" s="140"/>
      <c r="J455" s="142"/>
      <c r="K455" s="33"/>
      <c r="L455" s="33"/>
    </row>
    <row r="456" spans="2:12" ht="15.75" x14ac:dyDescent="0.25">
      <c r="B456"/>
      <c r="C456"/>
      <c r="D456"/>
      <c r="E456"/>
      <c r="H456" s="14"/>
      <c r="I456" s="35"/>
      <c r="J456" s="26"/>
      <c r="K456" s="26"/>
      <c r="L456" s="56"/>
    </row>
    <row r="457" spans="2:12" ht="15.75" x14ac:dyDescent="0.25">
      <c r="B457"/>
      <c r="C457"/>
      <c r="D457"/>
      <c r="E457"/>
      <c r="H457" s="14"/>
      <c r="I457" s="35"/>
      <c r="J457" s="26"/>
      <c r="K457" s="26"/>
      <c r="L457" s="56"/>
    </row>
    <row r="458" spans="2:12" ht="15.75" x14ac:dyDescent="0.25">
      <c r="B458"/>
      <c r="C458"/>
      <c r="D458"/>
      <c r="E458"/>
      <c r="H458" s="14"/>
      <c r="I458" s="35"/>
      <c r="J458" s="26"/>
      <c r="K458" s="26"/>
      <c r="L458" s="56"/>
    </row>
    <row r="459" spans="2:12" ht="15.75" x14ac:dyDescent="0.25">
      <c r="B459"/>
      <c r="C459"/>
      <c r="D459"/>
      <c r="E459"/>
      <c r="H459" s="14"/>
      <c r="I459" s="35"/>
      <c r="J459" s="26"/>
      <c r="K459" s="26"/>
      <c r="L459" s="56"/>
    </row>
    <row r="460" spans="2:12" ht="15.75" x14ac:dyDescent="0.25">
      <c r="B460"/>
      <c r="C460"/>
      <c r="D460"/>
      <c r="E460"/>
      <c r="H460" s="14"/>
      <c r="I460" s="15"/>
      <c r="J460" s="16"/>
      <c r="K460" s="22"/>
      <c r="L460" s="31"/>
    </row>
    <row r="461" spans="2:12" ht="15.75" x14ac:dyDescent="0.25">
      <c r="B461"/>
      <c r="C461"/>
      <c r="D461"/>
      <c r="E461"/>
      <c r="F461" s="2"/>
      <c r="I461" s="15"/>
      <c r="J461" s="16"/>
      <c r="K461" s="30"/>
      <c r="L461" s="31"/>
    </row>
    <row r="462" spans="2:12" ht="15.75" x14ac:dyDescent="0.25">
      <c r="B462"/>
      <c r="C462"/>
      <c r="D462"/>
      <c r="E462"/>
      <c r="F462" s="2"/>
      <c r="I462" s="39"/>
      <c r="J462" s="16"/>
      <c r="K462" s="30"/>
      <c r="L462" s="31"/>
    </row>
    <row r="463" spans="2:12" ht="12" customHeight="1" x14ac:dyDescent="0.25">
      <c r="B463"/>
      <c r="C463"/>
      <c r="D463"/>
      <c r="E463"/>
      <c r="F463" s="2"/>
      <c r="I463" s="41"/>
      <c r="J463" s="15"/>
      <c r="K463" s="15"/>
      <c r="L463" s="15"/>
    </row>
    <row r="464" spans="2:12" ht="15.75" x14ac:dyDescent="0.25">
      <c r="B464"/>
      <c r="C464"/>
      <c r="D464"/>
      <c r="E464"/>
      <c r="F464" s="2"/>
      <c r="I464" s="39"/>
      <c r="J464" s="39"/>
      <c r="K464" s="39"/>
      <c r="L464" s="39"/>
    </row>
    <row r="465" spans="2:12" ht="15.75" x14ac:dyDescent="0.25">
      <c r="B465"/>
      <c r="C465"/>
      <c r="D465"/>
      <c r="E465"/>
      <c r="F465" s="2"/>
      <c r="I465" s="140"/>
      <c r="J465" s="127"/>
      <c r="K465" s="26"/>
      <c r="L465" s="26"/>
    </row>
    <row r="466" spans="2:12" ht="15.75" x14ac:dyDescent="0.25">
      <c r="B466"/>
      <c r="C466"/>
      <c r="D466"/>
      <c r="E466"/>
      <c r="F466" s="2"/>
      <c r="I466" s="140"/>
      <c r="J466" s="142"/>
      <c r="K466" s="33"/>
      <c r="L466" s="33"/>
    </row>
    <row r="467" spans="2:12" ht="15.75" x14ac:dyDescent="0.25">
      <c r="B467"/>
      <c r="C467"/>
      <c r="D467"/>
      <c r="E467"/>
      <c r="F467" s="2"/>
      <c r="I467" s="35"/>
      <c r="J467" s="16"/>
      <c r="K467" s="26"/>
      <c r="L467" s="56"/>
    </row>
    <row r="468" spans="2:12" ht="15.75" x14ac:dyDescent="0.25">
      <c r="B468"/>
      <c r="C468"/>
      <c r="D468"/>
      <c r="E468"/>
      <c r="F468" s="2"/>
      <c r="I468" s="35"/>
      <c r="J468" s="16"/>
      <c r="K468" s="26"/>
      <c r="L468" s="56"/>
    </row>
    <row r="469" spans="2:12" ht="15.75" x14ac:dyDescent="0.25">
      <c r="B469"/>
      <c r="C469"/>
      <c r="D469"/>
      <c r="E469"/>
      <c r="F469" s="2"/>
      <c r="I469" s="35"/>
      <c r="J469" s="16"/>
      <c r="K469" s="26"/>
      <c r="L469" s="56"/>
    </row>
    <row r="470" spans="2:12" ht="15.75" x14ac:dyDescent="0.25">
      <c r="B470"/>
      <c r="C470"/>
      <c r="D470"/>
      <c r="E470"/>
      <c r="F470" s="2"/>
      <c r="I470" s="35"/>
      <c r="J470" s="16"/>
      <c r="K470" s="26"/>
      <c r="L470" s="56"/>
    </row>
    <row r="471" spans="2:12" ht="15.75" x14ac:dyDescent="0.25">
      <c r="B471"/>
      <c r="C471"/>
      <c r="D471"/>
      <c r="E471"/>
      <c r="F471" s="2"/>
      <c r="I471" s="35"/>
      <c r="J471" s="16"/>
      <c r="K471" s="26"/>
      <c r="L471" s="56"/>
    </row>
    <row r="472" spans="2:12" ht="15.75" x14ac:dyDescent="0.25">
      <c r="B472"/>
      <c r="C472"/>
      <c r="D472"/>
      <c r="E472"/>
      <c r="F472" s="2"/>
      <c r="I472" s="35"/>
      <c r="J472" s="16"/>
      <c r="K472" s="26"/>
      <c r="L472" s="56"/>
    </row>
    <row r="473" spans="2:12" ht="15.75" x14ac:dyDescent="0.25">
      <c r="B473"/>
      <c r="C473"/>
      <c r="D473"/>
      <c r="E473"/>
      <c r="F473" s="2"/>
      <c r="I473" s="35"/>
      <c r="J473" s="16"/>
      <c r="K473" s="26"/>
      <c r="L473" s="56"/>
    </row>
    <row r="474" spans="2:12" ht="15.75" x14ac:dyDescent="0.25">
      <c r="B474"/>
      <c r="C474"/>
      <c r="D474"/>
      <c r="E474"/>
      <c r="F474" s="2"/>
      <c r="I474" s="35"/>
      <c r="J474" s="16"/>
      <c r="K474" s="26"/>
      <c r="L474" s="56"/>
    </row>
    <row r="475" spans="2:12" ht="15.75" x14ac:dyDescent="0.25">
      <c r="B475"/>
      <c r="C475"/>
      <c r="D475"/>
      <c r="E475"/>
      <c r="F475" s="2"/>
      <c r="I475" s="35"/>
      <c r="J475" s="16"/>
      <c r="K475" s="26"/>
      <c r="L475" s="56"/>
    </row>
    <row r="476" spans="2:12" ht="15.75" x14ac:dyDescent="0.25">
      <c r="B476"/>
      <c r="C476"/>
      <c r="D476"/>
      <c r="E476"/>
      <c r="F476" s="2"/>
      <c r="I476" s="35"/>
      <c r="J476" s="16"/>
      <c r="K476" s="26"/>
      <c r="L476" s="56"/>
    </row>
    <row r="477" spans="2:12" ht="15.75" x14ac:dyDescent="0.25">
      <c r="B477"/>
      <c r="C477"/>
      <c r="D477"/>
      <c r="E477"/>
      <c r="F477" s="2"/>
      <c r="I477" s="35"/>
      <c r="J477" s="16"/>
      <c r="K477" s="26"/>
      <c r="L477" s="56"/>
    </row>
    <row r="478" spans="2:12" ht="15.75" x14ac:dyDescent="0.25">
      <c r="B478"/>
      <c r="C478"/>
      <c r="D478"/>
      <c r="E478"/>
      <c r="F478" s="2"/>
      <c r="I478" s="35"/>
      <c r="J478" s="16"/>
      <c r="K478" s="26"/>
      <c r="L478" s="56"/>
    </row>
    <row r="479" spans="2:12" ht="15.75" x14ac:dyDescent="0.25">
      <c r="B479"/>
      <c r="C479"/>
      <c r="D479"/>
      <c r="E479"/>
      <c r="F479" s="2"/>
      <c r="I479" s="35"/>
      <c r="J479" s="16"/>
      <c r="K479" s="26"/>
      <c r="L479" s="56"/>
    </row>
    <row r="480" spans="2:12" ht="15.75" x14ac:dyDescent="0.25">
      <c r="B480"/>
      <c r="C480"/>
      <c r="D480"/>
      <c r="E480"/>
      <c r="F480" s="2"/>
      <c r="I480" s="41"/>
      <c r="J480" s="15"/>
      <c r="K480" s="22"/>
      <c r="L480" s="31"/>
    </row>
    <row r="481" spans="2:12" ht="15.75" x14ac:dyDescent="0.25">
      <c r="B481"/>
      <c r="C481"/>
      <c r="D481"/>
      <c r="E481"/>
      <c r="F481" s="2"/>
      <c r="I481" s="41"/>
      <c r="J481" s="15"/>
      <c r="K481" s="15"/>
      <c r="L481" s="15"/>
    </row>
    <row r="482" spans="2:12" ht="15.75" x14ac:dyDescent="0.25">
      <c r="H482" s="14"/>
      <c r="I482" s="39"/>
      <c r="J482" s="39"/>
      <c r="K482" s="39"/>
      <c r="L482" s="39"/>
    </row>
    <row r="483" spans="2:12" ht="15.75" customHeight="1" x14ac:dyDescent="0.25">
      <c r="H483" s="14"/>
      <c r="I483" s="140"/>
      <c r="J483" s="127"/>
      <c r="K483" s="26"/>
      <c r="L483" s="26"/>
    </row>
    <row r="484" spans="2:12" ht="15.75" x14ac:dyDescent="0.25">
      <c r="H484" s="14"/>
      <c r="I484" s="140"/>
      <c r="J484" s="142"/>
      <c r="K484" s="33"/>
      <c r="L484" s="33"/>
    </row>
    <row r="485" spans="2:12" ht="15.75" x14ac:dyDescent="0.25">
      <c r="B485"/>
      <c r="C485"/>
      <c r="D485"/>
      <c r="E485"/>
      <c r="H485" s="14"/>
      <c r="I485" s="35"/>
      <c r="J485" s="26"/>
      <c r="K485" s="26"/>
      <c r="L485" s="56"/>
    </row>
    <row r="486" spans="2:12" ht="15.75" x14ac:dyDescent="0.25">
      <c r="B486"/>
      <c r="C486"/>
      <c r="D486"/>
      <c r="E486"/>
      <c r="H486" s="14"/>
      <c r="I486" s="35"/>
      <c r="J486" s="26"/>
      <c r="K486" s="26"/>
      <c r="L486" s="56"/>
    </row>
    <row r="487" spans="2:12" ht="15.75" x14ac:dyDescent="0.25">
      <c r="B487"/>
      <c r="C487"/>
      <c r="D487"/>
      <c r="E487"/>
      <c r="H487" s="14"/>
      <c r="I487" s="35"/>
      <c r="J487" s="26"/>
      <c r="K487" s="26"/>
      <c r="L487" s="56"/>
    </row>
    <row r="488" spans="2:12" ht="15.75" x14ac:dyDescent="0.25">
      <c r="B488"/>
      <c r="C488"/>
      <c r="D488"/>
      <c r="E488"/>
      <c r="H488" s="14"/>
      <c r="I488" s="35"/>
      <c r="J488" s="26"/>
      <c r="K488" s="26"/>
      <c r="L488" s="56"/>
    </row>
    <row r="489" spans="2:12" ht="17.25" customHeight="1" x14ac:dyDescent="0.25">
      <c r="B489"/>
      <c r="C489"/>
      <c r="D489"/>
      <c r="E489"/>
      <c r="H489" s="14"/>
      <c r="I489" s="15"/>
      <c r="J489" s="16"/>
      <c r="K489" s="22"/>
      <c r="L489" s="31"/>
    </row>
    <row r="490" spans="2:12" ht="15.75" x14ac:dyDescent="0.25">
      <c r="B490" s="41"/>
      <c r="C490" s="15"/>
      <c r="D490" s="15"/>
      <c r="E490" s="15"/>
      <c r="F490" s="2"/>
    </row>
    <row r="491" spans="2:12" x14ac:dyDescent="0.25">
      <c r="B491" s="24"/>
      <c r="C491" s="43"/>
      <c r="L491" s="126"/>
    </row>
    <row r="492" spans="2:12" x14ac:dyDescent="0.25">
      <c r="B492" s="24"/>
      <c r="C492" s="43"/>
    </row>
    <row r="493" spans="2:12" ht="20.100000000000001" customHeight="1" x14ac:dyDescent="0.25">
      <c r="B493"/>
      <c r="C493"/>
      <c r="D493"/>
      <c r="E493"/>
      <c r="I493" s="12"/>
      <c r="J493"/>
    </row>
    <row r="494" spans="2:12" ht="20.100000000000001" customHeight="1" x14ac:dyDescent="0.25">
      <c r="B494"/>
      <c r="C494"/>
      <c r="D494"/>
      <c r="E494"/>
      <c r="I494" s="12"/>
      <c r="J494"/>
    </row>
  </sheetData>
  <mergeCells count="2">
    <mergeCell ref="B3:D4"/>
    <mergeCell ref="B8:D8"/>
  </mergeCells>
  <pageMargins left="1.1811023622047245" right="0.78740157480314965" top="1.1811023622047245" bottom="0.23622047244094491" header="0.23622047244094491" footer="0"/>
  <pageSetup paperSize="9" scale="89" fitToHeight="0" orientation="portrait" r:id="rId1"/>
  <headerFooter scaleWithDoc="0" alignWithMargins="0">
    <oddHeader>&amp;C&amp;G</oddHeader>
  </headerFooter>
  <rowBreaks count="3" manualBreakCount="3">
    <brk id="99" max="6" man="1"/>
    <brk id="138" max="6" man="1"/>
    <brk id="423" max="6" man="1"/>
  </rowBreaks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F63"/>
  <sheetViews>
    <sheetView showGridLines="0" view="pageBreakPreview" zoomScale="85" zoomScaleNormal="100" zoomScaleSheetLayoutView="85" workbookViewId="0">
      <selection activeCell="H9" sqref="H9"/>
    </sheetView>
  </sheetViews>
  <sheetFormatPr baseColWidth="10" defaultColWidth="11.42578125" defaultRowHeight="15" x14ac:dyDescent="0.2"/>
  <cols>
    <col min="1" max="1" width="7" style="41" bestFit="1" customWidth="1"/>
    <col min="2" max="2" width="22.5703125" style="41" customWidth="1"/>
    <col min="3" max="3" width="13.28515625" style="41" customWidth="1"/>
    <col min="4" max="4" width="16.5703125" style="41" customWidth="1"/>
    <col min="5" max="5" width="21.85546875" style="41" customWidth="1"/>
    <col min="6" max="6" width="6.5703125" style="41" bestFit="1" customWidth="1"/>
    <col min="7" max="7" width="13.42578125" style="41" customWidth="1"/>
    <col min="8" max="8" width="8.140625" style="41" customWidth="1"/>
    <col min="9" max="16384" width="11.42578125" style="41"/>
  </cols>
  <sheetData>
    <row r="1" spans="1:6" s="145" customFormat="1" ht="18" x14ac:dyDescent="0.25">
      <c r="A1" s="18" t="str">
        <f>PRESUPUESTO!$C$57</f>
        <v>6.3</v>
      </c>
      <c r="B1" s="45" t="str">
        <f>PRESUPUESTO!$E$57</f>
        <v>Canalización para tendido eléctrico bajo pavimento</v>
      </c>
      <c r="C1" s="45"/>
      <c r="D1" s="152"/>
      <c r="E1" s="152"/>
    </row>
    <row r="2" spans="1:6" ht="15.75" thickBot="1" x14ac:dyDescent="0.25"/>
    <row r="3" spans="1:6" ht="15.75" x14ac:dyDescent="0.25">
      <c r="B3" s="863" t="s">
        <v>253</v>
      </c>
      <c r="C3" s="864"/>
      <c r="D3" s="865"/>
      <c r="E3" s="69" t="s">
        <v>193</v>
      </c>
    </row>
    <row r="4" spans="1:6" ht="16.5" thickBot="1" x14ac:dyDescent="0.3">
      <c r="B4" s="866"/>
      <c r="C4" s="867"/>
      <c r="D4" s="868"/>
      <c r="E4" s="121" t="s">
        <v>10</v>
      </c>
    </row>
    <row r="5" spans="1:6" ht="15.75" thickBot="1" x14ac:dyDescent="0.25">
      <c r="B5" s="188" t="s">
        <v>228</v>
      </c>
      <c r="C5" s="257" t="s">
        <v>8</v>
      </c>
      <c r="D5" s="355">
        <v>11168</v>
      </c>
      <c r="E5" s="80">
        <v>210.76400000000001</v>
      </c>
    </row>
    <row r="6" spans="1:6" ht="16.5" thickBot="1" x14ac:dyDescent="0.3">
      <c r="D6" s="289" t="s">
        <v>23</v>
      </c>
      <c r="E6" s="55">
        <f>SUM(E5:E5)</f>
        <v>210.76400000000001</v>
      </c>
    </row>
    <row r="7" spans="1:6" ht="16.5" thickBot="1" x14ac:dyDescent="0.3">
      <c r="D7" s="59"/>
    </row>
    <row r="8" spans="1:6" ht="15" customHeight="1" x14ac:dyDescent="0.2">
      <c r="B8" s="904" t="str">
        <f>+B1</f>
        <v>Canalización para tendido eléctrico bajo pavimento</v>
      </c>
      <c r="C8" s="905"/>
      <c r="D8" s="906"/>
      <c r="E8" s="910">
        <f>+E6</f>
        <v>210.76400000000001</v>
      </c>
      <c r="F8" s="912" t="str">
        <f>+E4</f>
        <v>[m]</v>
      </c>
    </row>
    <row r="9" spans="1:6" ht="20.100000000000001" customHeight="1" thickBot="1" x14ac:dyDescent="0.25">
      <c r="B9" s="907"/>
      <c r="C9" s="908"/>
      <c r="D9" s="909"/>
      <c r="E9" s="911"/>
      <c r="F9" s="913"/>
    </row>
    <row r="10" spans="1:6" ht="20.100000000000001" customHeight="1" x14ac:dyDescent="0.2">
      <c r="B10" s="61"/>
      <c r="C10" s="61"/>
      <c r="D10" s="61"/>
      <c r="E10" s="46"/>
    </row>
    <row r="11" spans="1:6" x14ac:dyDescent="0.2">
      <c r="B11" s="61"/>
      <c r="C11" s="61"/>
      <c r="D11" s="61"/>
      <c r="E11" s="46"/>
    </row>
    <row r="12" spans="1:6" x14ac:dyDescent="0.2">
      <c r="B12" s="997"/>
      <c r="C12" s="997"/>
      <c r="D12" s="997"/>
      <c r="E12" s="46"/>
      <c r="F12" s="65"/>
    </row>
    <row r="13" spans="1:6" x14ac:dyDescent="0.2">
      <c r="B13" s="997"/>
      <c r="C13" s="997"/>
      <c r="D13" s="997"/>
      <c r="E13" s="46"/>
    </row>
    <row r="14" spans="1:6" x14ac:dyDescent="0.2">
      <c r="B14" s="997"/>
      <c r="C14" s="997"/>
      <c r="D14" s="997"/>
      <c r="E14" s="46"/>
      <c r="F14" s="65"/>
    </row>
    <row r="15" spans="1:6" x14ac:dyDescent="0.2">
      <c r="B15" s="997"/>
      <c r="C15" s="997"/>
      <c r="D15" s="997"/>
      <c r="E15" s="46"/>
    </row>
    <row r="16" spans="1:6" ht="15.75" x14ac:dyDescent="0.25">
      <c r="B16" s="66"/>
      <c r="C16" s="66"/>
      <c r="D16" s="66"/>
      <c r="E16" s="67"/>
    </row>
    <row r="63" ht="30" customHeight="1" x14ac:dyDescent="0.2"/>
  </sheetData>
  <mergeCells count="6">
    <mergeCell ref="B14:D15"/>
    <mergeCell ref="B3:D4"/>
    <mergeCell ref="B8:D9"/>
    <mergeCell ref="E8:E9"/>
    <mergeCell ref="F8:F9"/>
    <mergeCell ref="B12:D13"/>
  </mergeCells>
  <pageMargins left="1.1811023622047245" right="0.78740157480314965" top="1.1811023622047245" bottom="0.23622047244094491" header="0.23622047244094491" footer="0"/>
  <pageSetup paperSize="9" scale="91" fitToHeight="0" orientation="portrait" r:id="rId1"/>
  <headerFooter scaleWithDoc="0" alignWithMargins="0">
    <oddHeader>&amp;C&amp;G</oddHead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F65"/>
  <sheetViews>
    <sheetView showGridLines="0" view="pageBreakPreview" zoomScale="85" zoomScaleNormal="100" zoomScaleSheetLayoutView="85" workbookViewId="0">
      <selection activeCell="D18" sqref="D18"/>
    </sheetView>
  </sheetViews>
  <sheetFormatPr baseColWidth="10" defaultColWidth="11.42578125" defaultRowHeight="15" x14ac:dyDescent="0.2"/>
  <cols>
    <col min="1" max="1" width="7" style="41" bestFit="1" customWidth="1"/>
    <col min="2" max="2" width="28" style="41" customWidth="1"/>
    <col min="3" max="3" width="12.28515625" style="41" customWidth="1"/>
    <col min="4" max="4" width="28" style="41" customWidth="1"/>
    <col min="5" max="5" width="21.85546875" style="41" customWidth="1"/>
    <col min="6" max="6" width="6.5703125" style="41" bestFit="1" customWidth="1"/>
    <col min="7" max="7" width="13.42578125" style="41" customWidth="1"/>
    <col min="8" max="8" width="8.140625" style="41" customWidth="1"/>
    <col min="9" max="16384" width="11.42578125" style="41"/>
  </cols>
  <sheetData>
    <row r="1" spans="1:6" s="145" customFormat="1" ht="18" x14ac:dyDescent="0.25">
      <c r="A1" s="18" t="str">
        <f>PRESUPUESTO!$C$58</f>
        <v>6.4</v>
      </c>
      <c r="B1" s="45" t="str">
        <f>PRESUPUESTO!$E$58</f>
        <v>Columna H=9,00m libre con brazo de 2,50m completa 150W</v>
      </c>
      <c r="C1" s="45"/>
      <c r="D1" s="152"/>
      <c r="E1" s="152"/>
    </row>
    <row r="2" spans="1:6" ht="15.75" thickBot="1" x14ac:dyDescent="0.25"/>
    <row r="3" spans="1:6" ht="15" customHeight="1" x14ac:dyDescent="0.25">
      <c r="B3" s="918" t="s">
        <v>253</v>
      </c>
      <c r="C3" s="69" t="s">
        <v>193</v>
      </c>
    </row>
    <row r="4" spans="1:6" ht="15.75" customHeight="1" thickBot="1" x14ac:dyDescent="0.3">
      <c r="B4" s="1044"/>
      <c r="C4" s="70" t="s">
        <v>22</v>
      </c>
    </row>
    <row r="5" spans="1:6" ht="15.75" customHeight="1" x14ac:dyDescent="0.2">
      <c r="B5" s="356">
        <v>0</v>
      </c>
      <c r="C5" s="146">
        <v>9</v>
      </c>
    </row>
    <row r="6" spans="1:6" ht="15.75" customHeight="1" x14ac:dyDescent="0.2">
      <c r="B6" s="357">
        <v>6151</v>
      </c>
      <c r="C6" s="76">
        <v>12</v>
      </c>
    </row>
    <row r="7" spans="1:6" ht="15.75" thickBot="1" x14ac:dyDescent="0.25">
      <c r="B7" s="355">
        <v>11168</v>
      </c>
      <c r="C7" s="302">
        <v>9</v>
      </c>
    </row>
    <row r="8" spans="1:6" ht="16.5" thickBot="1" x14ac:dyDescent="0.3">
      <c r="B8" s="287" t="s">
        <v>23</v>
      </c>
      <c r="C8" s="55">
        <f>SUM(C5:C7)</f>
        <v>30</v>
      </c>
    </row>
    <row r="9" spans="1:6" ht="16.5" thickBot="1" x14ac:dyDescent="0.3">
      <c r="D9" s="59"/>
    </row>
    <row r="10" spans="1:6" ht="15" customHeight="1" x14ac:dyDescent="0.2">
      <c r="B10" s="904" t="str">
        <f>+B1</f>
        <v>Columna H=9,00m libre con brazo de 2,50m completa 150W</v>
      </c>
      <c r="C10" s="905"/>
      <c r="D10" s="906"/>
      <c r="E10" s="910">
        <f>+C8</f>
        <v>30</v>
      </c>
      <c r="F10" s="912" t="str">
        <f>+C4</f>
        <v>[un]</v>
      </c>
    </row>
    <row r="11" spans="1:6" ht="20.100000000000001" customHeight="1" thickBot="1" x14ac:dyDescent="0.25">
      <c r="B11" s="907"/>
      <c r="C11" s="908"/>
      <c r="D11" s="909"/>
      <c r="E11" s="911"/>
      <c r="F11" s="913"/>
    </row>
    <row r="12" spans="1:6" ht="20.100000000000001" customHeight="1" x14ac:dyDescent="0.2">
      <c r="B12" s="61"/>
      <c r="C12" s="61"/>
      <c r="D12" s="61"/>
      <c r="E12" s="46"/>
    </row>
    <row r="13" spans="1:6" x14ac:dyDescent="0.2">
      <c r="B13" s="61"/>
      <c r="C13" s="61"/>
      <c r="D13" s="61"/>
      <c r="E13" s="46"/>
    </row>
    <row r="14" spans="1:6" x14ac:dyDescent="0.2">
      <c r="B14" s="66"/>
      <c r="C14" s="66"/>
      <c r="D14" s="66"/>
      <c r="E14" s="46"/>
      <c r="F14" s="65"/>
    </row>
    <row r="15" spans="1:6" x14ac:dyDescent="0.2">
      <c r="B15" s="66"/>
      <c r="C15" s="66"/>
      <c r="D15" s="66"/>
      <c r="E15" s="46"/>
    </row>
    <row r="16" spans="1:6" x14ac:dyDescent="0.2">
      <c r="B16" s="66"/>
      <c r="C16" s="66"/>
      <c r="D16" s="66"/>
      <c r="E16" s="46"/>
      <c r="F16" s="65"/>
    </row>
    <row r="17" spans="2:5" x14ac:dyDescent="0.2">
      <c r="B17" s="66"/>
      <c r="C17" s="66"/>
      <c r="D17" s="66"/>
      <c r="E17" s="46"/>
    </row>
    <row r="18" spans="2:5" ht="15.75" x14ac:dyDescent="0.25">
      <c r="B18" s="66"/>
      <c r="C18" s="66"/>
      <c r="D18" s="66"/>
      <c r="E18" s="67"/>
    </row>
    <row r="65" ht="30" customHeight="1" x14ac:dyDescent="0.2"/>
  </sheetData>
  <mergeCells count="4">
    <mergeCell ref="B10:D11"/>
    <mergeCell ref="E10:E11"/>
    <mergeCell ref="F10:F11"/>
    <mergeCell ref="B3:B4"/>
  </mergeCells>
  <pageMargins left="1.1811023622047245" right="0.78740157480314965" top="1.1811023622047245" bottom="0.23622047244094491" header="0.23622047244094491" footer="0"/>
  <pageSetup paperSize="9" scale="77" fitToHeight="0" orientation="portrait" r:id="rId1"/>
  <headerFooter scaleWithDoc="0" alignWithMargins="0">
    <oddHeader>&amp;C&amp;G</oddHead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F65"/>
  <sheetViews>
    <sheetView showGridLines="0" view="pageBreakPreview" zoomScale="85" zoomScaleNormal="100" zoomScaleSheetLayoutView="85" workbookViewId="0">
      <selection activeCell="C6" sqref="C6"/>
    </sheetView>
  </sheetViews>
  <sheetFormatPr baseColWidth="10" defaultColWidth="11.42578125" defaultRowHeight="15" x14ac:dyDescent="0.2"/>
  <cols>
    <col min="1" max="1" width="7" style="41" bestFit="1" customWidth="1"/>
    <col min="2" max="2" width="28" style="41" customWidth="1"/>
    <col min="3" max="3" width="12.28515625" style="41" bestFit="1" customWidth="1"/>
    <col min="4" max="4" width="28" style="41" customWidth="1"/>
    <col min="5" max="5" width="21.85546875" style="41" customWidth="1"/>
    <col min="6" max="6" width="6.5703125" style="41" bestFit="1" customWidth="1"/>
    <col min="7" max="7" width="13.42578125" style="41" customWidth="1"/>
    <col min="8" max="8" width="8.140625" style="41" customWidth="1"/>
    <col min="9" max="16384" width="11.42578125" style="41"/>
  </cols>
  <sheetData>
    <row r="1" spans="1:6" s="145" customFormat="1" ht="18" x14ac:dyDescent="0.25">
      <c r="A1" s="18" t="str">
        <f>PRESUPUESTO!$C$59</f>
        <v>6.5</v>
      </c>
      <c r="B1" s="45" t="str">
        <f>PRESUPUESTO!$E$59</f>
        <v>Columna H=9,00m libre con brazo de 2,50m completa 250W</v>
      </c>
      <c r="C1" s="45"/>
      <c r="D1" s="152"/>
      <c r="E1" s="152"/>
    </row>
    <row r="2" spans="1:6" ht="15.75" thickBot="1" x14ac:dyDescent="0.25"/>
    <row r="3" spans="1:6" ht="15" customHeight="1" x14ac:dyDescent="0.25">
      <c r="B3" s="918" t="s">
        <v>253</v>
      </c>
      <c r="C3" s="69" t="s">
        <v>193</v>
      </c>
      <c r="D3" s="307"/>
      <c r="E3" s="46"/>
    </row>
    <row r="4" spans="1:6" ht="15.75" customHeight="1" thickBot="1" x14ac:dyDescent="0.3">
      <c r="B4" s="1044"/>
      <c r="C4" s="70" t="s">
        <v>22</v>
      </c>
      <c r="D4" s="307"/>
      <c r="E4" s="46"/>
    </row>
    <row r="5" spans="1:6" x14ac:dyDescent="0.2">
      <c r="B5" s="356">
        <v>0</v>
      </c>
      <c r="C5" s="146">
        <v>8</v>
      </c>
      <c r="D5" s="308"/>
      <c r="E5" s="46"/>
    </row>
    <row r="6" spans="1:6" ht="15.75" x14ac:dyDescent="0.25">
      <c r="B6" s="357">
        <v>6151</v>
      </c>
      <c r="C6" s="76">
        <v>10</v>
      </c>
      <c r="D6" s="309"/>
      <c r="E6" s="310"/>
    </row>
    <row r="7" spans="1:6" ht="16.5" thickBot="1" x14ac:dyDescent="0.3">
      <c r="B7" s="355">
        <v>11168</v>
      </c>
      <c r="C7" s="302">
        <v>8</v>
      </c>
      <c r="D7" s="309"/>
      <c r="E7" s="310"/>
    </row>
    <row r="8" spans="1:6" ht="16.5" thickBot="1" x14ac:dyDescent="0.3">
      <c r="B8" s="287" t="s">
        <v>23</v>
      </c>
      <c r="C8" s="55">
        <f>SUM(C5:C7)</f>
        <v>26</v>
      </c>
      <c r="D8" s="309"/>
      <c r="E8" s="310"/>
    </row>
    <row r="9" spans="1:6" ht="16.5" thickBot="1" x14ac:dyDescent="0.3">
      <c r="D9" s="59"/>
    </row>
    <row r="10" spans="1:6" ht="12" customHeight="1" x14ac:dyDescent="0.2">
      <c r="B10" s="904" t="str">
        <f>+B1</f>
        <v>Columna H=9,00m libre con brazo de 2,50m completa 250W</v>
      </c>
      <c r="C10" s="905"/>
      <c r="D10" s="906"/>
      <c r="E10" s="910">
        <f>+C8</f>
        <v>26</v>
      </c>
      <c r="F10" s="912" t="str">
        <f>+C4</f>
        <v>[un]</v>
      </c>
    </row>
    <row r="11" spans="1:6" ht="20.100000000000001" customHeight="1" thickBot="1" x14ac:dyDescent="0.25">
      <c r="B11" s="907"/>
      <c r="C11" s="908"/>
      <c r="D11" s="909"/>
      <c r="E11" s="911"/>
      <c r="F11" s="913"/>
    </row>
    <row r="12" spans="1:6" ht="20.100000000000001" customHeight="1" x14ac:dyDescent="0.2">
      <c r="B12" s="61"/>
      <c r="C12" s="61"/>
      <c r="D12" s="61"/>
      <c r="E12" s="46"/>
    </row>
    <row r="13" spans="1:6" x14ac:dyDescent="0.2">
      <c r="B13" s="61"/>
      <c r="C13" s="61"/>
      <c r="D13" s="61"/>
      <c r="E13" s="46"/>
    </row>
    <row r="14" spans="1:6" x14ac:dyDescent="0.2">
      <c r="B14" s="66"/>
      <c r="C14" s="66"/>
      <c r="D14" s="66"/>
      <c r="E14" s="46"/>
      <c r="F14" s="65"/>
    </row>
    <row r="15" spans="1:6" x14ac:dyDescent="0.2">
      <c r="B15" s="66"/>
      <c r="C15" s="66"/>
      <c r="D15" s="66"/>
      <c r="E15" s="46"/>
    </row>
    <row r="16" spans="1:6" x14ac:dyDescent="0.2">
      <c r="B16" s="66"/>
      <c r="C16" s="66"/>
      <c r="D16" s="66"/>
      <c r="E16" s="46"/>
      <c r="F16" s="65"/>
    </row>
    <row r="17" spans="2:5" x14ac:dyDescent="0.2">
      <c r="B17" s="66"/>
      <c r="C17" s="66"/>
      <c r="D17" s="66"/>
      <c r="E17" s="46"/>
    </row>
    <row r="18" spans="2:5" ht="15.75" x14ac:dyDescent="0.25">
      <c r="B18" s="66"/>
      <c r="C18" s="66"/>
      <c r="D18" s="66"/>
      <c r="E18" s="67"/>
    </row>
    <row r="65" ht="30" customHeight="1" x14ac:dyDescent="0.2"/>
  </sheetData>
  <mergeCells count="4">
    <mergeCell ref="B10:D11"/>
    <mergeCell ref="E10:E11"/>
    <mergeCell ref="F10:F11"/>
    <mergeCell ref="B3:B4"/>
  </mergeCells>
  <pageMargins left="1.1811023622047245" right="0.78740157480314965" top="1.1811023622047245" bottom="0.23622047244094491" header="0.23622047244094491" footer="0"/>
  <pageSetup paperSize="9" scale="77" fitToHeight="0" orientation="portrait" r:id="rId1"/>
  <headerFooter scaleWithDoc="0" alignWithMargins="0">
    <oddHeader>&amp;C&amp;G</oddHead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F63"/>
  <sheetViews>
    <sheetView showGridLines="0" view="pageBreakPreview" zoomScale="85" zoomScaleNormal="100" zoomScaleSheetLayoutView="85" workbookViewId="0">
      <selection activeCell="C6" sqref="C6"/>
    </sheetView>
  </sheetViews>
  <sheetFormatPr baseColWidth="10" defaultColWidth="11.42578125" defaultRowHeight="15" x14ac:dyDescent="0.2"/>
  <cols>
    <col min="1" max="1" width="7" style="41" bestFit="1" customWidth="1"/>
    <col min="2" max="2" width="28" style="41" customWidth="1"/>
    <col min="3" max="3" width="12.28515625" style="41" bestFit="1" customWidth="1"/>
    <col min="4" max="4" width="28" style="41" customWidth="1"/>
    <col min="5" max="5" width="21.85546875" style="41" customWidth="1"/>
    <col min="6" max="6" width="6.5703125" style="41" bestFit="1" customWidth="1"/>
    <col min="7" max="7" width="13.42578125" style="41" customWidth="1"/>
    <col min="8" max="8" width="8.140625" style="41" customWidth="1"/>
    <col min="9" max="16384" width="11.42578125" style="41"/>
  </cols>
  <sheetData>
    <row r="1" spans="1:6" s="145" customFormat="1" ht="18" x14ac:dyDescent="0.25">
      <c r="A1" s="18" t="str">
        <f>PRESUPUESTO!$C$60</f>
        <v>6.6</v>
      </c>
      <c r="B1" s="45" t="str">
        <f>PRESUPUESTO!$E$60</f>
        <v>Columna H=12,00m libre con brazo de 2,50m completa 400W</v>
      </c>
      <c r="C1" s="45"/>
      <c r="D1" s="152"/>
      <c r="E1" s="152"/>
    </row>
    <row r="2" spans="1:6" ht="15.75" thickBot="1" x14ac:dyDescent="0.25"/>
    <row r="3" spans="1:6" ht="15" customHeight="1" x14ac:dyDescent="0.25">
      <c r="B3" s="918" t="s">
        <v>253</v>
      </c>
      <c r="C3" s="69" t="s">
        <v>193</v>
      </c>
      <c r="D3" s="307"/>
      <c r="E3" s="46"/>
    </row>
    <row r="4" spans="1:6" ht="15.75" customHeight="1" thickBot="1" x14ac:dyDescent="0.3">
      <c r="B4" s="1044"/>
      <c r="C4" s="70" t="s">
        <v>22</v>
      </c>
      <c r="D4" s="307"/>
      <c r="E4" s="46"/>
    </row>
    <row r="5" spans="1:6" x14ac:dyDescent="0.2">
      <c r="B5" s="356">
        <v>0</v>
      </c>
      <c r="C5" s="146">
        <v>6</v>
      </c>
      <c r="D5" s="308"/>
      <c r="E5" s="46"/>
    </row>
    <row r="6" spans="1:6" ht="15.75" x14ac:dyDescent="0.25">
      <c r="B6" s="357">
        <v>6151</v>
      </c>
      <c r="C6" s="76">
        <v>6</v>
      </c>
      <c r="D6" s="309"/>
      <c r="E6" s="310"/>
    </row>
    <row r="7" spans="1:6" ht="16.5" thickBot="1" x14ac:dyDescent="0.3">
      <c r="B7" s="358">
        <v>11168</v>
      </c>
      <c r="C7" s="302">
        <v>6</v>
      </c>
      <c r="D7" s="309"/>
      <c r="E7" s="310"/>
    </row>
    <row r="8" spans="1:6" ht="16.5" thickBot="1" x14ac:dyDescent="0.3">
      <c r="B8" s="289" t="s">
        <v>23</v>
      </c>
      <c r="C8" s="55">
        <f>SUM(C5:C7)</f>
        <v>18</v>
      </c>
      <c r="D8" s="309"/>
      <c r="E8" s="310"/>
    </row>
    <row r="9" spans="1:6" ht="16.5" thickBot="1" x14ac:dyDescent="0.3">
      <c r="D9" s="59"/>
    </row>
    <row r="10" spans="1:6" ht="12" customHeight="1" x14ac:dyDescent="0.2">
      <c r="B10" s="904" t="str">
        <f>+B1</f>
        <v>Columna H=12,00m libre con brazo de 2,50m completa 400W</v>
      </c>
      <c r="C10" s="905"/>
      <c r="D10" s="906"/>
      <c r="E10" s="910">
        <f>+C8</f>
        <v>18</v>
      </c>
      <c r="F10" s="912" t="str">
        <f>+C4</f>
        <v>[un]</v>
      </c>
    </row>
    <row r="11" spans="1:6" ht="20.100000000000001" customHeight="1" thickBot="1" x14ac:dyDescent="0.25">
      <c r="B11" s="907"/>
      <c r="C11" s="908"/>
      <c r="D11" s="909"/>
      <c r="E11" s="911"/>
      <c r="F11" s="913"/>
    </row>
    <row r="12" spans="1:6" ht="20.100000000000001" customHeight="1" x14ac:dyDescent="0.2">
      <c r="B12" s="61"/>
      <c r="C12" s="61"/>
      <c r="D12" s="61"/>
      <c r="E12" s="46"/>
    </row>
    <row r="13" spans="1:6" x14ac:dyDescent="0.2">
      <c r="B13" s="66"/>
      <c r="C13" s="66"/>
      <c r="D13" s="66"/>
      <c r="E13" s="46"/>
    </row>
    <row r="14" spans="1:6" x14ac:dyDescent="0.2">
      <c r="B14" s="66"/>
      <c r="C14" s="66"/>
      <c r="D14" s="66"/>
      <c r="E14" s="46"/>
      <c r="F14" s="65"/>
    </row>
    <row r="15" spans="1:6" x14ac:dyDescent="0.2">
      <c r="B15" s="66"/>
      <c r="C15" s="66"/>
      <c r="D15" s="66"/>
      <c r="E15" s="46"/>
    </row>
    <row r="16" spans="1:6" ht="15.75" x14ac:dyDescent="0.25">
      <c r="B16" s="66"/>
      <c r="C16" s="66"/>
      <c r="D16" s="66"/>
      <c r="E16" s="67"/>
    </row>
    <row r="63" ht="30" customHeight="1" x14ac:dyDescent="0.2"/>
  </sheetData>
  <mergeCells count="4">
    <mergeCell ref="B10:D11"/>
    <mergeCell ref="E10:E11"/>
    <mergeCell ref="F10:F11"/>
    <mergeCell ref="B3:B4"/>
  </mergeCells>
  <pageMargins left="1.1811023622047245" right="0.78740157480314965" top="1.1811023622047245" bottom="0.23622047244094491" header="0.23622047244094491" footer="0"/>
  <pageSetup paperSize="9" scale="77" fitToHeight="0" orientation="portrait" r:id="rId1"/>
  <headerFooter scaleWithDoc="0" alignWithMargins="0">
    <oddHeader>&amp;C&amp;G</oddHead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I63"/>
  <sheetViews>
    <sheetView showGridLines="0" view="pageBreakPreview" zoomScale="85" zoomScaleNormal="100" zoomScaleSheetLayoutView="85" workbookViewId="0">
      <selection activeCell="G10" sqref="G10"/>
    </sheetView>
  </sheetViews>
  <sheetFormatPr baseColWidth="10" defaultColWidth="11.42578125" defaultRowHeight="15" x14ac:dyDescent="0.2"/>
  <cols>
    <col min="1" max="1" width="7" style="41" bestFit="1" customWidth="1"/>
    <col min="2" max="2" width="28" style="41" customWidth="1"/>
    <col min="3" max="3" width="8.7109375" style="41" customWidth="1"/>
    <col min="4" max="4" width="28" style="41" customWidth="1"/>
    <col min="5" max="5" width="21.85546875" style="41" customWidth="1"/>
    <col min="6" max="6" width="6.5703125" style="41" bestFit="1" customWidth="1"/>
    <col min="7" max="7" width="13.42578125" style="41" customWidth="1"/>
    <col min="8" max="8" width="8.140625" style="41" customWidth="1"/>
    <col min="9" max="16384" width="11.42578125" style="41"/>
  </cols>
  <sheetData>
    <row r="1" spans="1:9" s="145" customFormat="1" ht="18" x14ac:dyDescent="0.25">
      <c r="A1" s="18" t="str">
        <f>PRESUPUESTO!$C$61</f>
        <v>6.7</v>
      </c>
      <c r="B1" s="45" t="str">
        <f>PRESUPUESTO!$E$61</f>
        <v>Conductor subterráneo 4x16 mm²</v>
      </c>
      <c r="C1" s="45"/>
      <c r="D1" s="152"/>
      <c r="E1" s="152"/>
    </row>
    <row r="2" spans="1:9" ht="15.75" thickBot="1" x14ac:dyDescent="0.25"/>
    <row r="3" spans="1:9" ht="15.75" x14ac:dyDescent="0.25">
      <c r="B3" s="918" t="s">
        <v>253</v>
      </c>
      <c r="C3" s="919"/>
      <c r="D3" s="919"/>
      <c r="E3" s="69" t="s">
        <v>193</v>
      </c>
    </row>
    <row r="4" spans="1:9" ht="16.5" thickBot="1" x14ac:dyDescent="0.3">
      <c r="B4" s="921"/>
      <c r="C4" s="922"/>
      <c r="D4" s="922"/>
      <c r="E4" s="121" t="s">
        <v>10</v>
      </c>
    </row>
    <row r="5" spans="1:9" ht="15.75" thickBot="1" x14ac:dyDescent="0.25">
      <c r="B5" s="247" t="s">
        <v>37</v>
      </c>
      <c r="C5" s="256" t="s">
        <v>8</v>
      </c>
      <c r="D5" s="358">
        <v>11168</v>
      </c>
      <c r="E5" s="82">
        <v>2740.1356999999998</v>
      </c>
    </row>
    <row r="6" spans="1:9" ht="16.5" thickBot="1" x14ac:dyDescent="0.3">
      <c r="D6" s="287" t="s">
        <v>23</v>
      </c>
      <c r="E6" s="23">
        <f>SUM(E5:E5)</f>
        <v>2740.1356999999998</v>
      </c>
    </row>
    <row r="7" spans="1:9" ht="16.5" thickBot="1" x14ac:dyDescent="0.3">
      <c r="D7" s="59"/>
    </row>
    <row r="8" spans="1:9" ht="15" customHeight="1" x14ac:dyDescent="0.2">
      <c r="B8" s="904" t="str">
        <f>+B1</f>
        <v>Conductor subterráneo 4x16 mm²</v>
      </c>
      <c r="C8" s="905"/>
      <c r="D8" s="906"/>
      <c r="E8" s="910">
        <f>+E6</f>
        <v>2740.1356999999998</v>
      </c>
      <c r="F8" s="912" t="str">
        <f>+E4</f>
        <v>[m]</v>
      </c>
    </row>
    <row r="9" spans="1:9" ht="20.100000000000001" customHeight="1" thickBot="1" x14ac:dyDescent="0.25">
      <c r="B9" s="907"/>
      <c r="C9" s="908"/>
      <c r="D9" s="909"/>
      <c r="E9" s="911"/>
      <c r="F9" s="913"/>
    </row>
    <row r="10" spans="1:9" ht="20.100000000000001" customHeight="1" x14ac:dyDescent="0.2">
      <c r="B10" s="61"/>
      <c r="C10" s="61"/>
      <c r="D10" s="61"/>
      <c r="E10" s="46"/>
      <c r="I10" s="41" t="s">
        <v>240</v>
      </c>
    </row>
    <row r="11" spans="1:9" x14ac:dyDescent="0.2">
      <c r="B11" s="61"/>
      <c r="C11" s="61"/>
      <c r="D11" s="61"/>
      <c r="E11" s="46"/>
    </row>
    <row r="12" spans="1:9" x14ac:dyDescent="0.2">
      <c r="B12" s="66"/>
      <c r="C12" s="66"/>
      <c r="D12" s="66"/>
      <c r="E12" s="46"/>
      <c r="F12" s="65"/>
    </row>
    <row r="13" spans="1:9" x14ac:dyDescent="0.2">
      <c r="B13" s="66"/>
      <c r="C13" s="66"/>
      <c r="D13" s="66"/>
      <c r="E13" s="46"/>
    </row>
    <row r="14" spans="1:9" x14ac:dyDescent="0.2">
      <c r="B14" s="66"/>
      <c r="C14" s="66"/>
      <c r="D14" s="66"/>
      <c r="E14" s="46"/>
      <c r="F14" s="65"/>
    </row>
    <row r="15" spans="1:9" x14ac:dyDescent="0.2">
      <c r="B15" s="66"/>
      <c r="C15" s="66"/>
      <c r="D15" s="66"/>
      <c r="E15" s="46"/>
    </row>
    <row r="16" spans="1:9" ht="15.75" x14ac:dyDescent="0.25">
      <c r="B16" s="66"/>
      <c r="C16" s="66"/>
      <c r="D16" s="66"/>
      <c r="E16" s="67"/>
    </row>
    <row r="63" ht="30" customHeight="1" x14ac:dyDescent="0.2"/>
  </sheetData>
  <mergeCells count="4">
    <mergeCell ref="B3:D4"/>
    <mergeCell ref="B8:D9"/>
    <mergeCell ref="E8:E9"/>
    <mergeCell ref="F8:F9"/>
  </mergeCells>
  <pageMargins left="1.1811023622047245" right="0.78740157480314965" top="1.1811023622047245" bottom="0.23622047244094491" header="0.23622047244094491" footer="0"/>
  <pageSetup paperSize="9" scale="80" fitToHeight="0" orientation="portrait" r:id="rId1"/>
  <headerFooter scaleWithDoc="0" alignWithMargins="0">
    <oddHeader>&amp;C&amp;G</oddHead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E65"/>
  <sheetViews>
    <sheetView showGridLines="0" view="pageBreakPreview" zoomScale="90" zoomScaleNormal="100" zoomScaleSheetLayoutView="90" workbookViewId="0">
      <selection activeCell="D8" sqref="D8"/>
    </sheetView>
  </sheetViews>
  <sheetFormatPr baseColWidth="10" defaultColWidth="11.42578125" defaultRowHeight="15" x14ac:dyDescent="0.2"/>
  <cols>
    <col min="1" max="1" width="7" style="41" bestFit="1" customWidth="1"/>
    <col min="2" max="3" width="28" style="41" customWidth="1"/>
    <col min="4" max="4" width="21.85546875" style="41" customWidth="1"/>
    <col min="5" max="5" width="6.5703125" style="41" bestFit="1" customWidth="1"/>
    <col min="6" max="6" width="13.42578125" style="41" customWidth="1"/>
    <col min="7" max="7" width="8.140625" style="41" customWidth="1"/>
    <col min="8" max="16384" width="11.42578125" style="41"/>
  </cols>
  <sheetData>
    <row r="1" spans="1:5" s="145" customFormat="1" ht="18" x14ac:dyDescent="0.25">
      <c r="A1" s="18" t="str">
        <f>+PRESUPUESTO!$C$62</f>
        <v>6.8</v>
      </c>
      <c r="B1" s="45" t="str">
        <f>+PRESUPUESTO!$E$62</f>
        <v>Alimentador subterráneo 3x120/70 mm²</v>
      </c>
      <c r="C1" s="152"/>
      <c r="D1" s="152"/>
    </row>
    <row r="2" spans="1:5" ht="15.75" thickBot="1" x14ac:dyDescent="0.25">
      <c r="B2" s="13"/>
      <c r="C2" s="13"/>
    </row>
    <row r="3" spans="1:5" ht="15.75" x14ac:dyDescent="0.25">
      <c r="B3" s="863" t="s">
        <v>253</v>
      </c>
      <c r="C3" s="865"/>
      <c r="D3" s="69" t="s">
        <v>193</v>
      </c>
    </row>
    <row r="4" spans="1:5" ht="16.5" thickBot="1" x14ac:dyDescent="0.3">
      <c r="B4" s="866"/>
      <c r="C4" s="868"/>
      <c r="D4" s="70" t="s">
        <v>10</v>
      </c>
    </row>
    <row r="5" spans="1:5" x14ac:dyDescent="0.2">
      <c r="B5" s="154" t="s">
        <v>227</v>
      </c>
      <c r="C5" s="356">
        <v>0</v>
      </c>
      <c r="D5" s="75">
        <v>32</v>
      </c>
    </row>
    <row r="6" spans="1:5" x14ac:dyDescent="0.2">
      <c r="B6" s="158" t="s">
        <v>227</v>
      </c>
      <c r="C6" s="357">
        <v>6151</v>
      </c>
      <c r="D6" s="76">
        <v>8</v>
      </c>
    </row>
    <row r="7" spans="1:5" ht="15.75" thickBot="1" x14ac:dyDescent="0.25">
      <c r="B7" s="247" t="s">
        <v>227</v>
      </c>
      <c r="C7" s="355">
        <v>11168</v>
      </c>
      <c r="D7" s="82">
        <v>30</v>
      </c>
    </row>
    <row r="8" spans="1:5" ht="16.5" thickBot="1" x14ac:dyDescent="0.3">
      <c r="C8" s="287" t="s">
        <v>23</v>
      </c>
      <c r="D8" s="23">
        <f>SUM(D5:D7)</f>
        <v>70</v>
      </c>
    </row>
    <row r="9" spans="1:5" ht="16.5" thickBot="1" x14ac:dyDescent="0.3">
      <c r="C9" s="59"/>
    </row>
    <row r="10" spans="1:5" ht="15" customHeight="1" x14ac:dyDescent="0.2">
      <c r="B10" s="904" t="str">
        <f>+PRESUPUESTO!$E$62</f>
        <v>Alimentador subterráneo 3x120/70 mm²</v>
      </c>
      <c r="C10" s="906"/>
      <c r="D10" s="910">
        <f>+D8</f>
        <v>70</v>
      </c>
      <c r="E10" s="912" t="str">
        <f>+D4</f>
        <v>[m]</v>
      </c>
    </row>
    <row r="11" spans="1:5" ht="20.100000000000001" customHeight="1" thickBot="1" x14ac:dyDescent="0.25">
      <c r="B11" s="907"/>
      <c r="C11" s="909"/>
      <c r="D11" s="911"/>
      <c r="E11" s="913"/>
    </row>
    <row r="12" spans="1:5" ht="20.100000000000001" customHeight="1" x14ac:dyDescent="0.2">
      <c r="B12" s="61"/>
      <c r="C12" s="61"/>
      <c r="D12" s="46"/>
    </row>
    <row r="13" spans="1:5" x14ac:dyDescent="0.2">
      <c r="B13" s="61"/>
      <c r="C13" s="61"/>
      <c r="D13" s="46"/>
    </row>
    <row r="14" spans="1:5" x14ac:dyDescent="0.2">
      <c r="B14" s="997"/>
      <c r="C14" s="997"/>
      <c r="D14" s="46"/>
      <c r="E14" s="65"/>
    </row>
    <row r="15" spans="1:5" x14ac:dyDescent="0.2">
      <c r="B15" s="997"/>
      <c r="C15" s="997"/>
      <c r="D15" s="46"/>
    </row>
    <row r="16" spans="1:5" x14ac:dyDescent="0.2">
      <c r="B16" s="997"/>
      <c r="C16" s="997"/>
      <c r="D16" s="46"/>
      <c r="E16" s="65"/>
    </row>
    <row r="17" spans="2:4" x14ac:dyDescent="0.2">
      <c r="B17" s="997"/>
      <c r="C17" s="997"/>
      <c r="D17" s="46"/>
    </row>
    <row r="18" spans="2:4" ht="15.75" x14ac:dyDescent="0.25">
      <c r="B18" s="66"/>
      <c r="C18" s="66"/>
      <c r="D18" s="67"/>
    </row>
    <row r="65" ht="30" customHeight="1" x14ac:dyDescent="0.2"/>
  </sheetData>
  <mergeCells count="6">
    <mergeCell ref="B16:C17"/>
    <mergeCell ref="B3:C4"/>
    <mergeCell ref="B10:C11"/>
    <mergeCell ref="D10:D11"/>
    <mergeCell ref="E10:E11"/>
    <mergeCell ref="B14:C15"/>
  </mergeCells>
  <pageMargins left="1.1811023622047245" right="0.78740157480314965" top="1.1811023622047245" bottom="0.23622047244094491" header="0.23622047244094491" footer="0"/>
  <pageSetup paperSize="9" scale="87" fitToHeight="0" orientation="portrait" r:id="rId1"/>
  <headerFooter scaleWithDoc="0" alignWithMargins="0">
    <oddHeader>&amp;C&amp;G</oddHead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E65"/>
  <sheetViews>
    <sheetView showGridLines="0" view="pageBreakPreview" zoomScale="85" zoomScaleNormal="100" zoomScaleSheetLayoutView="85" workbookViewId="0">
      <selection activeCell="D10" sqref="D10:D11"/>
    </sheetView>
  </sheetViews>
  <sheetFormatPr baseColWidth="10" defaultColWidth="11.42578125" defaultRowHeight="15" x14ac:dyDescent="0.2"/>
  <cols>
    <col min="1" max="1" width="7" style="41" bestFit="1" customWidth="1"/>
    <col min="2" max="3" width="28" style="41" customWidth="1"/>
    <col min="4" max="4" width="21.85546875" style="41" customWidth="1"/>
    <col min="5" max="5" width="6.5703125" style="41" bestFit="1" customWidth="1"/>
    <col min="6" max="6" width="13.42578125" style="41" customWidth="1"/>
    <col min="7" max="7" width="8.140625" style="41" customWidth="1"/>
    <col min="8" max="16384" width="11.42578125" style="41"/>
  </cols>
  <sheetData>
    <row r="1" spans="1:5" s="145" customFormat="1" ht="18" x14ac:dyDescent="0.25">
      <c r="A1" s="18" t="str">
        <f>+PRESUPUESTO!$C$63</f>
        <v>6.9</v>
      </c>
      <c r="B1" s="45" t="str">
        <f>+PRESUPUESTO!$E$63</f>
        <v>Subestación Transformadora Aérea 25 kVA</v>
      </c>
      <c r="C1" s="152"/>
      <c r="D1" s="152"/>
    </row>
    <row r="2" spans="1:5" ht="15.75" thickBot="1" x14ac:dyDescent="0.25"/>
    <row r="3" spans="1:5" ht="15" customHeight="1" x14ac:dyDescent="0.25">
      <c r="B3" s="918" t="s">
        <v>253</v>
      </c>
      <c r="C3" s="919"/>
      <c r="D3" s="69" t="s">
        <v>193</v>
      </c>
    </row>
    <row r="4" spans="1:5" ht="15.75" customHeight="1" thickBot="1" x14ac:dyDescent="0.3">
      <c r="B4" s="921"/>
      <c r="C4" s="922"/>
      <c r="D4" s="70" t="s">
        <v>22</v>
      </c>
    </row>
    <row r="5" spans="1:5" x14ac:dyDescent="0.2">
      <c r="B5" s="154" t="s">
        <v>227</v>
      </c>
      <c r="C5" s="356">
        <v>0</v>
      </c>
      <c r="D5" s="75">
        <v>1</v>
      </c>
    </row>
    <row r="6" spans="1:5" x14ac:dyDescent="0.2">
      <c r="B6" s="158" t="s">
        <v>227</v>
      </c>
      <c r="C6" s="357">
        <v>6151</v>
      </c>
      <c r="D6" s="76">
        <v>1</v>
      </c>
    </row>
    <row r="7" spans="1:5" ht="15.75" thickBot="1" x14ac:dyDescent="0.25">
      <c r="B7" s="247" t="s">
        <v>227</v>
      </c>
      <c r="C7" s="355">
        <v>11168</v>
      </c>
      <c r="D7" s="82">
        <v>1</v>
      </c>
    </row>
    <row r="8" spans="1:5" ht="16.5" thickBot="1" x14ac:dyDescent="0.3">
      <c r="C8" s="287" t="s">
        <v>23</v>
      </c>
      <c r="D8" s="23">
        <f>SUM(D5:D7)</f>
        <v>3</v>
      </c>
    </row>
    <row r="9" spans="1:5" ht="16.5" thickBot="1" x14ac:dyDescent="0.3">
      <c r="C9" s="59"/>
    </row>
    <row r="10" spans="1:5" ht="15" customHeight="1" x14ac:dyDescent="0.2">
      <c r="B10" s="904" t="str">
        <f>+PRESUPUESTO!$E$63</f>
        <v>Subestación Transformadora Aérea 25 kVA</v>
      </c>
      <c r="C10" s="906"/>
      <c r="D10" s="910">
        <f>+D8</f>
        <v>3</v>
      </c>
      <c r="E10" s="912" t="str">
        <f>+D4</f>
        <v>[un]</v>
      </c>
    </row>
    <row r="11" spans="1:5" ht="20.100000000000001" customHeight="1" thickBot="1" x14ac:dyDescent="0.25">
      <c r="B11" s="907"/>
      <c r="C11" s="909"/>
      <c r="D11" s="911"/>
      <c r="E11" s="913"/>
    </row>
    <row r="12" spans="1:5" ht="20.100000000000001" customHeight="1" x14ac:dyDescent="0.2">
      <c r="B12" s="61"/>
      <c r="C12" s="61"/>
      <c r="D12" s="46"/>
    </row>
    <row r="13" spans="1:5" x14ac:dyDescent="0.2">
      <c r="B13" s="61"/>
      <c r="C13" s="61"/>
      <c r="D13" s="46"/>
    </row>
    <row r="14" spans="1:5" x14ac:dyDescent="0.2">
      <c r="B14" s="997"/>
      <c r="C14" s="997"/>
      <c r="D14" s="46"/>
      <c r="E14" s="65"/>
    </row>
    <row r="15" spans="1:5" x14ac:dyDescent="0.2">
      <c r="B15" s="997"/>
      <c r="C15" s="997"/>
      <c r="D15" s="46"/>
    </row>
    <row r="16" spans="1:5" x14ac:dyDescent="0.2">
      <c r="B16" s="997"/>
      <c r="C16" s="997"/>
      <c r="D16" s="46"/>
      <c r="E16" s="65"/>
    </row>
    <row r="17" spans="2:4" x14ac:dyDescent="0.2">
      <c r="B17" s="997"/>
      <c r="C17" s="997"/>
      <c r="D17" s="46"/>
    </row>
    <row r="18" spans="2:4" ht="15.75" x14ac:dyDescent="0.25">
      <c r="B18" s="66"/>
      <c r="C18" s="66"/>
      <c r="D18" s="67"/>
    </row>
    <row r="65" ht="30" customHeight="1" x14ac:dyDescent="0.2"/>
  </sheetData>
  <mergeCells count="6">
    <mergeCell ref="B16:C17"/>
    <mergeCell ref="B3:C4"/>
    <mergeCell ref="B10:C11"/>
    <mergeCell ref="D10:D11"/>
    <mergeCell ref="E10:E11"/>
    <mergeCell ref="B14:C15"/>
  </mergeCells>
  <pageMargins left="1.1811023622047245" right="0.78740157480314965" top="1.1811023622047245" bottom="0.23622047244094491" header="0.23622047244094491" footer="0"/>
  <pageSetup paperSize="9" scale="87" fitToHeight="0" orientation="portrait" r:id="rId1"/>
  <headerFooter scaleWithDoc="0" alignWithMargins="0">
    <oddHeader>&amp;C&amp;G</oddHead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1"/>
  <sheetViews>
    <sheetView view="pageBreakPreview" zoomScale="90" zoomScaleNormal="100" zoomScaleSheetLayoutView="90" workbookViewId="0">
      <selection activeCell="H12" sqref="H12"/>
    </sheetView>
  </sheetViews>
  <sheetFormatPr baseColWidth="10" defaultColWidth="11.42578125" defaultRowHeight="15" x14ac:dyDescent="0.2"/>
  <cols>
    <col min="1" max="1" width="6" style="41" bestFit="1" customWidth="1"/>
    <col min="2" max="2" width="11.85546875" style="88" customWidth="1"/>
    <col min="3" max="3" width="9.140625" style="41" customWidth="1"/>
    <col min="4" max="4" width="8.7109375" style="41" customWidth="1"/>
    <col min="5" max="5" width="9.28515625" style="41" customWidth="1"/>
    <col min="6" max="6" width="8.5703125" style="41" customWidth="1"/>
    <col min="7" max="7" width="10.42578125" style="41" customWidth="1"/>
    <col min="8" max="8" width="10.140625" style="41" customWidth="1"/>
    <col min="9" max="9" width="9.7109375" style="41" customWidth="1"/>
    <col min="10" max="10" width="12.42578125" style="41" bestFit="1" customWidth="1"/>
    <col min="11" max="11" width="10.7109375" style="41" customWidth="1"/>
    <col min="12" max="12" width="8.28515625" style="41" customWidth="1"/>
    <col min="13" max="16" width="11.42578125" style="41"/>
    <col min="17" max="31" width="11.42578125" style="41" customWidth="1"/>
    <col min="32" max="16384" width="11.42578125" style="41"/>
  </cols>
  <sheetData>
    <row r="1" spans="1:12" s="145" customFormat="1" ht="18" x14ac:dyDescent="0.25">
      <c r="A1" s="461" t="s">
        <v>278</v>
      </c>
      <c r="B1" s="45" t="s">
        <v>463</v>
      </c>
      <c r="C1" s="462"/>
      <c r="D1" s="463"/>
      <c r="E1" s="463"/>
      <c r="F1" s="463"/>
      <c r="G1" s="462"/>
      <c r="H1" s="462"/>
      <c r="I1" s="462"/>
      <c r="J1" s="462"/>
      <c r="K1" s="462"/>
      <c r="L1" s="462"/>
    </row>
    <row r="2" spans="1:12" x14ac:dyDescent="0.2">
      <c r="A2" s="464"/>
      <c r="B2" s="465"/>
      <c r="C2" s="464"/>
      <c r="D2" s="464"/>
      <c r="E2" s="464"/>
      <c r="F2" s="464"/>
      <c r="G2" s="464"/>
      <c r="H2" s="464"/>
      <c r="I2" s="464"/>
      <c r="J2" s="464"/>
      <c r="K2" s="464"/>
      <c r="L2" s="464"/>
    </row>
    <row r="3" spans="1:12" ht="15" customHeight="1" thickBot="1" x14ac:dyDescent="0.25">
      <c r="A3" s="464"/>
      <c r="B3" s="464"/>
      <c r="C3" s="466"/>
      <c r="D3" s="467"/>
      <c r="E3" s="464"/>
      <c r="F3" s="464"/>
      <c r="G3" s="464"/>
      <c r="H3" s="464"/>
      <c r="I3" s="464"/>
      <c r="J3" s="464"/>
      <c r="K3" s="464"/>
      <c r="L3" s="464"/>
    </row>
    <row r="4" spans="1:12" ht="63" x14ac:dyDescent="0.2">
      <c r="A4" s="464"/>
      <c r="B4" s="468" t="s">
        <v>327</v>
      </c>
      <c r="C4" s="469" t="s">
        <v>328</v>
      </c>
      <c r="D4" s="469" t="s">
        <v>329</v>
      </c>
      <c r="E4" s="470" t="s">
        <v>330</v>
      </c>
      <c r="F4" s="471" t="s">
        <v>331</v>
      </c>
      <c r="G4" s="470" t="s">
        <v>332</v>
      </c>
      <c r="H4" s="470" t="s">
        <v>333</v>
      </c>
      <c r="I4" s="470" t="s">
        <v>334</v>
      </c>
      <c r="J4" s="470" t="s">
        <v>335</v>
      </c>
      <c r="K4" s="472" t="s">
        <v>336</v>
      </c>
      <c r="L4" s="464"/>
    </row>
    <row r="5" spans="1:12" ht="15.75" customHeight="1" x14ac:dyDescent="0.2">
      <c r="A5" s="464"/>
      <c r="B5" s="473"/>
      <c r="C5" s="474" t="s">
        <v>337</v>
      </c>
      <c r="D5" s="475" t="s">
        <v>10</v>
      </c>
      <c r="E5" s="475" t="s">
        <v>10</v>
      </c>
      <c r="F5" s="475" t="s">
        <v>10</v>
      </c>
      <c r="G5" s="474" t="s">
        <v>242</v>
      </c>
      <c r="H5" s="474" t="s">
        <v>337</v>
      </c>
      <c r="I5" s="474" t="s">
        <v>338</v>
      </c>
      <c r="J5" s="474" t="s">
        <v>338</v>
      </c>
      <c r="K5" s="476" t="s">
        <v>338</v>
      </c>
      <c r="L5" s="464"/>
    </row>
    <row r="6" spans="1:12" ht="15.75" thickBot="1" x14ac:dyDescent="0.25">
      <c r="A6" s="464"/>
      <c r="B6" s="477" t="s">
        <v>339</v>
      </c>
      <c r="C6" s="478">
        <v>1</v>
      </c>
      <c r="D6" s="479">
        <v>20</v>
      </c>
      <c r="E6" s="479">
        <v>13.7</v>
      </c>
      <c r="F6" s="480">
        <v>0.2</v>
      </c>
      <c r="G6" s="480">
        <v>54.800000000000004</v>
      </c>
      <c r="H6" s="480">
        <v>3</v>
      </c>
      <c r="I6" s="480">
        <v>164.4</v>
      </c>
      <c r="J6" s="480">
        <v>39.6</v>
      </c>
      <c r="K6" s="481">
        <v>124.80000000000001</v>
      </c>
      <c r="L6" s="464"/>
    </row>
    <row r="7" spans="1:12" ht="16.5" thickBot="1" x14ac:dyDescent="0.25">
      <c r="A7" s="464"/>
      <c r="B7" s="482"/>
      <c r="C7" s="482"/>
      <c r="D7" s="482"/>
      <c r="E7" s="482"/>
      <c r="F7" s="482"/>
      <c r="G7" s="482"/>
      <c r="H7" s="464"/>
      <c r="I7" s="464"/>
      <c r="J7" s="483" t="s">
        <v>23</v>
      </c>
      <c r="K7" s="484">
        <v>124.80000000000001</v>
      </c>
      <c r="L7" s="464"/>
    </row>
    <row r="8" spans="1:12" ht="15.75" customHeight="1" thickBot="1" x14ac:dyDescent="0.25">
      <c r="A8" s="464"/>
      <c r="B8" s="485"/>
      <c r="C8" s="485"/>
      <c r="D8" s="485"/>
      <c r="E8" s="485"/>
      <c r="F8" s="485"/>
      <c r="G8" s="485"/>
      <c r="H8" s="485"/>
      <c r="I8" s="464"/>
      <c r="J8" s="464"/>
      <c r="K8" s="464"/>
      <c r="L8" s="464"/>
    </row>
    <row r="9" spans="1:12" ht="41.25" customHeight="1" thickBot="1" x14ac:dyDescent="0.25">
      <c r="A9" s="464"/>
      <c r="B9" s="1045" t="s">
        <v>463</v>
      </c>
      <c r="C9" s="1046"/>
      <c r="D9" s="1046"/>
      <c r="E9" s="1046"/>
      <c r="F9" s="1046"/>
      <c r="G9" s="1046"/>
      <c r="H9" s="1046"/>
      <c r="I9" s="1047"/>
      <c r="J9" s="325">
        <v>124.80000000000001</v>
      </c>
      <c r="K9" s="486" t="s">
        <v>242</v>
      </c>
    </row>
    <row r="10" spans="1:12" ht="15.75" customHeight="1" x14ac:dyDescent="0.2">
      <c r="B10" s="53"/>
      <c r="C10" s="53"/>
      <c r="D10" s="53"/>
      <c r="E10" s="53"/>
      <c r="F10" s="53"/>
      <c r="G10" s="53"/>
      <c r="H10" s="53"/>
    </row>
    <row r="11" spans="1:12" ht="15.75" customHeight="1" x14ac:dyDescent="0.2">
      <c r="B11" s="53"/>
      <c r="C11" s="53"/>
      <c r="D11" s="53"/>
      <c r="E11" s="53"/>
      <c r="F11" s="53"/>
      <c r="G11" s="53"/>
      <c r="H11" s="53"/>
    </row>
    <row r="12" spans="1:12" ht="15.75" customHeight="1" x14ac:dyDescent="0.2">
      <c r="B12" s="53"/>
      <c r="C12" s="53"/>
      <c r="D12" s="53"/>
      <c r="E12" s="53"/>
      <c r="F12" s="53"/>
      <c r="G12" s="53"/>
      <c r="H12" s="53"/>
    </row>
    <row r="13" spans="1:12" ht="15.75" customHeight="1" x14ac:dyDescent="0.2">
      <c r="B13" s="53"/>
      <c r="C13" s="53"/>
      <c r="D13" s="53"/>
      <c r="E13" s="53"/>
      <c r="F13" s="53"/>
      <c r="G13" s="53"/>
      <c r="H13" s="53"/>
    </row>
    <row r="14" spans="1:12" ht="15.75" customHeight="1" x14ac:dyDescent="0.2">
      <c r="B14" s="53"/>
      <c r="C14" s="53"/>
      <c r="D14" s="53"/>
      <c r="E14" s="53"/>
      <c r="F14" s="53"/>
      <c r="G14" s="53"/>
      <c r="H14" s="53"/>
    </row>
    <row r="15" spans="1:12" ht="15.75" customHeight="1" x14ac:dyDescent="0.2">
      <c r="B15" s="53"/>
      <c r="C15" s="53"/>
      <c r="D15" s="53"/>
      <c r="E15" s="53"/>
      <c r="F15" s="53"/>
      <c r="G15" s="53"/>
      <c r="H15" s="53"/>
    </row>
    <row r="16" spans="1:12" ht="15.75" customHeight="1" x14ac:dyDescent="0.2">
      <c r="B16" s="53"/>
      <c r="C16" s="53"/>
      <c r="D16" s="53"/>
      <c r="E16" s="53"/>
      <c r="F16" s="53"/>
      <c r="G16" s="53"/>
      <c r="H16" s="53"/>
    </row>
    <row r="17" spans="2:8" ht="15.75" customHeight="1" x14ac:dyDescent="0.2">
      <c r="B17" s="53"/>
      <c r="C17" s="53"/>
      <c r="D17" s="53"/>
      <c r="E17" s="53"/>
      <c r="F17" s="53"/>
      <c r="G17" s="53"/>
      <c r="H17" s="53"/>
    </row>
    <row r="18" spans="2:8" x14ac:dyDescent="0.2">
      <c r="C18" s="60"/>
    </row>
    <row r="19" spans="2:8" ht="21" customHeight="1" x14ac:dyDescent="0.2"/>
    <row r="20" spans="2:8" ht="15" customHeight="1" x14ac:dyDescent="0.2"/>
    <row r="21" spans="2:8" ht="15.75" customHeight="1" x14ac:dyDescent="0.2"/>
  </sheetData>
  <mergeCells count="1">
    <mergeCell ref="B9:I9"/>
  </mergeCells>
  <pageMargins left="1.1811023622047245" right="0.78740157480314965" top="1.1811023622047245" bottom="0.23622047244094491" header="0.23622047244094491" footer="0"/>
  <pageSetup paperSize="9" scale="74" fitToHeight="0" orientation="portrait" r:id="rId1"/>
  <headerFooter scaleWithDoc="0" alignWithMargins="0">
    <oddHeader>&amp;C&amp;G</oddHeader>
  </headerFooter>
  <drawing r:id="rId2"/>
  <legacyDrawingHF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0"/>
  <sheetViews>
    <sheetView view="pageBreakPreview" zoomScale="90" zoomScaleNormal="100" zoomScaleSheetLayoutView="90" workbookViewId="0">
      <selection activeCell="B2" sqref="B2"/>
    </sheetView>
  </sheetViews>
  <sheetFormatPr baseColWidth="10" defaultColWidth="11.42578125" defaultRowHeight="15" x14ac:dyDescent="0.2"/>
  <cols>
    <col min="1" max="1" width="6" style="41" bestFit="1" customWidth="1"/>
    <col min="2" max="2" width="9.85546875" style="88" customWidth="1"/>
    <col min="3" max="3" width="8" style="41" customWidth="1"/>
    <col min="4" max="4" width="10.28515625" style="41" customWidth="1"/>
    <col min="5" max="5" width="9.5703125" style="41" customWidth="1"/>
    <col min="6" max="6" width="10.7109375" style="41" customWidth="1"/>
    <col min="7" max="7" width="12" style="41" customWidth="1"/>
    <col min="8" max="8" width="8.28515625" style="41" customWidth="1"/>
    <col min="9" max="9" width="10" style="41" customWidth="1"/>
    <col min="10" max="10" width="9.140625" style="41" customWidth="1"/>
    <col min="11" max="11" width="9" style="41" customWidth="1"/>
    <col min="12" max="12" width="9.85546875" style="41" customWidth="1"/>
    <col min="13" max="13" width="8.140625" style="41" customWidth="1"/>
    <col min="14" max="16" width="11.42578125" style="41"/>
    <col min="17" max="31" width="11.42578125" style="41" customWidth="1"/>
    <col min="32" max="16384" width="11.42578125" style="41"/>
  </cols>
  <sheetData>
    <row r="1" spans="1:13" s="145" customFormat="1" ht="36" customHeight="1" x14ac:dyDescent="0.25">
      <c r="A1" s="461" t="str">
        <f>+PRESUPUESTO!C66</f>
        <v>7.2</v>
      </c>
      <c r="B1" s="1048" t="str">
        <f>+PRESUPUESTO!E66</f>
        <v>Hormigón armado H-47 para vigas prefabricadas postesadas  excluida armadura, incluido traslado y montaje.</v>
      </c>
      <c r="C1" s="1048"/>
      <c r="D1" s="1048"/>
      <c r="E1" s="1048"/>
      <c r="F1" s="1048"/>
      <c r="G1" s="1048"/>
      <c r="H1" s="1048"/>
      <c r="I1" s="1048"/>
      <c r="J1" s="1048"/>
      <c r="K1" s="1048"/>
      <c r="L1" s="1048"/>
      <c r="M1" s="487"/>
    </row>
    <row r="2" spans="1:13" x14ac:dyDescent="0.2">
      <c r="A2" s="464"/>
      <c r="B2" s="465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5.75" x14ac:dyDescent="0.25">
      <c r="A3" s="464"/>
      <c r="B3" s="488" t="s">
        <v>340</v>
      </c>
      <c r="C3" s="489"/>
      <c r="D3" s="490"/>
      <c r="E3" s="490"/>
      <c r="F3" s="490"/>
      <c r="G3" s="464"/>
      <c r="H3" s="464"/>
      <c r="I3" s="464"/>
      <c r="J3" s="464"/>
      <c r="K3" s="464"/>
      <c r="L3" s="464"/>
      <c r="M3" s="464"/>
    </row>
    <row r="4" spans="1:13" ht="15.75" thickBot="1" x14ac:dyDescent="0.25">
      <c r="A4" s="464"/>
      <c r="B4" s="465"/>
      <c r="C4" s="490"/>
      <c r="D4" s="490"/>
      <c r="E4" s="490"/>
      <c r="F4" s="490"/>
      <c r="G4" s="490"/>
      <c r="H4" s="464"/>
      <c r="I4" s="464"/>
      <c r="J4" s="464"/>
      <c r="K4" s="464"/>
      <c r="L4" s="464"/>
      <c r="M4" s="464"/>
    </row>
    <row r="5" spans="1:13" ht="16.5" thickBot="1" x14ac:dyDescent="0.25">
      <c r="A5" s="464"/>
      <c r="B5" s="1049" t="s">
        <v>340</v>
      </c>
      <c r="C5" s="1050"/>
      <c r="D5" s="1050"/>
      <c r="E5" s="1050"/>
      <c r="F5" s="1050"/>
      <c r="G5" s="1050"/>
      <c r="H5" s="1050"/>
      <c r="I5" s="1050"/>
      <c r="J5" s="1050"/>
      <c r="K5" s="1050"/>
      <c r="L5" s="1051"/>
      <c r="M5" s="464"/>
    </row>
    <row r="6" spans="1:13" ht="78" customHeight="1" x14ac:dyDescent="0.2">
      <c r="A6" s="464"/>
      <c r="B6" s="491" t="s">
        <v>341</v>
      </c>
      <c r="C6" s="492" t="s">
        <v>342</v>
      </c>
      <c r="D6" s="492" t="s">
        <v>343</v>
      </c>
      <c r="E6" s="492" t="s">
        <v>344</v>
      </c>
      <c r="F6" s="492" t="s">
        <v>345</v>
      </c>
      <c r="G6" s="492" t="s">
        <v>346</v>
      </c>
      <c r="H6" s="493" t="s">
        <v>347</v>
      </c>
      <c r="I6" s="494" t="s">
        <v>348</v>
      </c>
      <c r="J6" s="494" t="s">
        <v>349</v>
      </c>
      <c r="K6" s="495" t="s">
        <v>350</v>
      </c>
      <c r="L6" s="496" t="s">
        <v>351</v>
      </c>
      <c r="M6" s="464"/>
    </row>
    <row r="7" spans="1:13" ht="20.25" customHeight="1" x14ac:dyDescent="0.2">
      <c r="A7" s="464"/>
      <c r="B7" s="497" t="s">
        <v>10</v>
      </c>
      <c r="C7" s="498" t="s">
        <v>10</v>
      </c>
      <c r="D7" s="498" t="s">
        <v>241</v>
      </c>
      <c r="E7" s="498" t="s">
        <v>10</v>
      </c>
      <c r="F7" s="498" t="s">
        <v>241</v>
      </c>
      <c r="G7" s="498" t="s">
        <v>241</v>
      </c>
      <c r="H7" s="499" t="s">
        <v>242</v>
      </c>
      <c r="I7" s="500" t="s">
        <v>352</v>
      </c>
      <c r="J7" s="500" t="s">
        <v>352</v>
      </c>
      <c r="K7" s="501" t="s">
        <v>352</v>
      </c>
      <c r="L7" s="502" t="s">
        <v>242</v>
      </c>
      <c r="M7" s="464"/>
    </row>
    <row r="8" spans="1:13" ht="20.25" customHeight="1" thickBot="1" x14ac:dyDescent="0.25">
      <c r="A8" s="482"/>
      <c r="B8" s="503">
        <v>19.55</v>
      </c>
      <c r="C8" s="504">
        <v>1.2</v>
      </c>
      <c r="D8" s="504">
        <v>0.45</v>
      </c>
      <c r="E8" s="504">
        <v>15.55</v>
      </c>
      <c r="F8" s="504">
        <f>0.84*2</f>
        <v>1.68</v>
      </c>
      <c r="G8" s="504">
        <f>0.24*2</f>
        <v>0.48</v>
      </c>
      <c r="H8" s="505">
        <f>(E8*D8)+((F8+G8)*C8)</f>
        <v>9.589500000000001</v>
      </c>
      <c r="I8" s="506">
        <v>6</v>
      </c>
      <c r="J8" s="506">
        <v>3</v>
      </c>
      <c r="K8" s="507">
        <f>J8*I8</f>
        <v>18</v>
      </c>
      <c r="L8" s="508">
        <f>+K8*H8</f>
        <v>172.61100000000002</v>
      </c>
      <c r="M8" s="464"/>
    </row>
    <row r="9" spans="1:13" ht="20.25" customHeight="1" thickBot="1" x14ac:dyDescent="0.3">
      <c r="A9" s="482"/>
      <c r="B9" s="488"/>
      <c r="C9" s="482"/>
      <c r="D9" s="482"/>
      <c r="E9" s="482"/>
      <c r="F9" s="482"/>
      <c r="G9" s="482"/>
      <c r="H9" s="482"/>
      <c r="I9" s="482"/>
      <c r="J9" s="464"/>
      <c r="K9" s="509" t="s">
        <v>23</v>
      </c>
      <c r="L9" s="510">
        <f>L8</f>
        <v>172.61100000000002</v>
      </c>
      <c r="M9" s="464"/>
    </row>
    <row r="10" spans="1:13" ht="15" customHeight="1" thickBot="1" x14ac:dyDescent="0.25">
      <c r="A10" s="464"/>
      <c r="B10" s="464"/>
      <c r="C10" s="466"/>
      <c r="D10" s="467"/>
      <c r="E10" s="464"/>
      <c r="F10" s="464"/>
      <c r="G10" s="464"/>
      <c r="H10" s="464"/>
      <c r="I10" s="464"/>
      <c r="J10" s="464"/>
      <c r="K10" s="464"/>
      <c r="L10" s="464"/>
      <c r="M10" s="464"/>
    </row>
    <row r="11" spans="1:13" ht="49.5" customHeight="1" thickBot="1" x14ac:dyDescent="0.25">
      <c r="A11" s="482"/>
      <c r="B11" s="1045" t="str">
        <f>B1</f>
        <v>Hormigón armado H-47 para vigas prefabricadas postesadas  excluida armadura, incluido traslado y montaje.</v>
      </c>
      <c r="C11" s="1046"/>
      <c r="D11" s="1046"/>
      <c r="E11" s="1046"/>
      <c r="F11" s="1046"/>
      <c r="G11" s="1046"/>
      <c r="H11" s="1046"/>
      <c r="I11" s="1046"/>
      <c r="J11" s="1047"/>
      <c r="K11" s="511">
        <f>L8</f>
        <v>172.61100000000002</v>
      </c>
      <c r="L11" s="486" t="s">
        <v>242</v>
      </c>
    </row>
    <row r="12" spans="1:13" ht="15.75" customHeight="1" x14ac:dyDescent="0.2">
      <c r="A12" s="482"/>
      <c r="B12" s="482"/>
      <c r="C12" s="482"/>
      <c r="D12" s="482"/>
      <c r="E12" s="482"/>
      <c r="F12" s="482"/>
      <c r="G12" s="482"/>
      <c r="H12" s="482"/>
      <c r="I12" s="482"/>
      <c r="J12" s="482"/>
      <c r="K12" s="482"/>
      <c r="L12" s="482"/>
      <c r="M12" s="464"/>
    </row>
    <row r="13" spans="1:13" x14ac:dyDescent="0.2">
      <c r="A13" s="512"/>
      <c r="B13" s="512"/>
      <c r="C13" s="512"/>
      <c r="D13" s="512"/>
      <c r="E13" s="512"/>
      <c r="F13" s="512"/>
      <c r="G13" s="512"/>
      <c r="H13" s="512"/>
      <c r="I13" s="512"/>
      <c r="J13" s="512"/>
      <c r="K13" s="512"/>
      <c r="L13" s="512"/>
    </row>
    <row r="14" spans="1:13" ht="15.75" customHeight="1" x14ac:dyDescent="0.2">
      <c r="A14" s="512"/>
      <c r="B14" s="512"/>
      <c r="C14" s="512"/>
      <c r="D14" s="512"/>
      <c r="E14" s="512"/>
      <c r="F14" s="512"/>
      <c r="G14" s="512"/>
      <c r="H14" s="512"/>
      <c r="I14" s="512"/>
      <c r="J14" s="512"/>
      <c r="K14" s="512"/>
      <c r="L14" s="512"/>
    </row>
    <row r="15" spans="1:13" ht="15.75" customHeight="1" x14ac:dyDescent="0.2">
      <c r="B15" s="53"/>
      <c r="C15" s="53"/>
      <c r="D15" s="53"/>
      <c r="E15" s="53"/>
      <c r="F15" s="53"/>
      <c r="G15" s="53"/>
      <c r="H15" s="53"/>
    </row>
    <row r="17" spans="2:8" ht="15.75" customHeight="1" x14ac:dyDescent="0.2">
      <c r="B17" s="53"/>
      <c r="C17" s="53"/>
      <c r="D17" s="53"/>
      <c r="E17" s="53"/>
      <c r="F17" s="53"/>
      <c r="G17" s="53"/>
      <c r="H17" s="53"/>
    </row>
    <row r="18" spans="2:8" ht="53.25" customHeight="1" x14ac:dyDescent="0.2">
      <c r="B18" s="41"/>
    </row>
    <row r="19" spans="2:8" ht="15.75" customHeight="1" x14ac:dyDescent="0.2">
      <c r="B19" s="53"/>
      <c r="C19" s="53"/>
      <c r="D19" s="53"/>
      <c r="E19" s="53"/>
      <c r="F19" s="53"/>
      <c r="G19" s="53"/>
      <c r="H19" s="53"/>
    </row>
    <row r="20" spans="2:8" ht="15.75" customHeight="1" x14ac:dyDescent="0.2">
      <c r="B20" s="53"/>
      <c r="C20" s="53"/>
      <c r="D20" s="53"/>
      <c r="E20" s="53"/>
      <c r="F20" s="53"/>
      <c r="G20" s="53"/>
      <c r="H20" s="53"/>
    </row>
    <row r="21" spans="2:8" ht="15.75" customHeight="1" x14ac:dyDescent="0.2">
      <c r="B21" s="53"/>
      <c r="C21" s="53"/>
      <c r="D21" s="53"/>
      <c r="E21" s="53"/>
      <c r="F21" s="53"/>
      <c r="G21" s="53"/>
      <c r="H21" s="53"/>
    </row>
    <row r="22" spans="2:8" ht="15.75" customHeight="1" x14ac:dyDescent="0.2">
      <c r="B22" s="53"/>
      <c r="C22" s="53"/>
      <c r="D22" s="53"/>
      <c r="E22" s="53"/>
      <c r="F22" s="53"/>
      <c r="G22" s="53"/>
      <c r="H22" s="53"/>
    </row>
    <row r="23" spans="2:8" ht="15.75" customHeight="1" x14ac:dyDescent="0.2">
      <c r="B23" s="53"/>
      <c r="C23" s="53"/>
      <c r="D23" s="53"/>
      <c r="E23" s="53"/>
      <c r="F23" s="53"/>
      <c r="G23" s="53"/>
      <c r="H23" s="53"/>
    </row>
    <row r="24" spans="2:8" ht="15.75" customHeight="1" x14ac:dyDescent="0.2">
      <c r="B24" s="53"/>
      <c r="C24" s="53"/>
      <c r="D24" s="53"/>
      <c r="E24" s="53"/>
      <c r="F24" s="53"/>
      <c r="G24" s="53"/>
      <c r="H24" s="53"/>
    </row>
    <row r="25" spans="2:8" ht="15.75" customHeight="1" x14ac:dyDescent="0.2">
      <c r="B25" s="53"/>
      <c r="C25" s="53"/>
      <c r="D25" s="53"/>
      <c r="E25" s="53"/>
      <c r="F25" s="53"/>
      <c r="G25" s="53"/>
      <c r="H25" s="53"/>
    </row>
    <row r="26" spans="2:8" ht="15.75" customHeight="1" x14ac:dyDescent="0.2">
      <c r="B26" s="53"/>
      <c r="C26" s="53"/>
      <c r="D26" s="53"/>
      <c r="E26" s="53"/>
      <c r="F26" s="53"/>
      <c r="G26" s="53"/>
      <c r="H26" s="53"/>
    </row>
    <row r="27" spans="2:8" x14ac:dyDescent="0.2">
      <c r="C27" s="60"/>
    </row>
    <row r="28" spans="2:8" ht="21" customHeight="1" x14ac:dyDescent="0.2"/>
    <row r="29" spans="2:8" ht="15" customHeight="1" x14ac:dyDescent="0.2"/>
    <row r="30" spans="2:8" ht="15.75" customHeight="1" x14ac:dyDescent="0.2"/>
  </sheetData>
  <mergeCells count="3">
    <mergeCell ref="B1:L1"/>
    <mergeCell ref="B5:L5"/>
    <mergeCell ref="B11:J11"/>
  </mergeCells>
  <pageMargins left="1.1811023622047245" right="0.78740157480314965" top="1.1811023622047245" bottom="0.23622047244094491" header="0.23622047244094491" footer="0"/>
  <pageSetup paperSize="9" scale="71" fitToHeight="0" orientation="portrait" r:id="rId1"/>
  <headerFooter scaleWithDoc="0" alignWithMargins="0">
    <oddHeader>&amp;C&amp;G</oddHeader>
  </headerFooter>
  <drawing r:id="rId2"/>
  <legacyDrawingHF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31"/>
  <sheetViews>
    <sheetView view="pageBreakPreview" zoomScale="90" zoomScaleNormal="100" zoomScaleSheetLayoutView="90" workbookViewId="0">
      <selection activeCell="Q8" sqref="Q8"/>
    </sheetView>
  </sheetViews>
  <sheetFormatPr baseColWidth="10" defaultColWidth="11.42578125" defaultRowHeight="15" x14ac:dyDescent="0.2"/>
  <cols>
    <col min="1" max="1" width="6" style="41" bestFit="1" customWidth="1"/>
    <col min="2" max="2" width="14.7109375" style="88" customWidth="1"/>
    <col min="3" max="3" width="13" style="41" customWidth="1"/>
    <col min="4" max="4" width="10.5703125" style="41" customWidth="1"/>
    <col min="5" max="5" width="11.28515625" style="41" customWidth="1"/>
    <col min="6" max="6" width="10" style="41" customWidth="1"/>
    <col min="7" max="7" width="11.140625" style="41" customWidth="1"/>
    <col min="8" max="8" width="11" style="41" customWidth="1"/>
    <col min="9" max="9" width="8.5703125" style="41" customWidth="1"/>
    <col min="10" max="10" width="6.42578125" style="41" customWidth="1"/>
    <col min="11" max="11" width="4" style="41" customWidth="1"/>
    <col min="12" max="16" width="11.42578125" style="41"/>
    <col min="17" max="31" width="11.42578125" style="41" customWidth="1"/>
    <col min="32" max="16384" width="11.42578125" style="41"/>
  </cols>
  <sheetData>
    <row r="1" spans="1:10" s="145" customFormat="1" ht="18" x14ac:dyDescent="0.25">
      <c r="A1" s="461" t="s">
        <v>280</v>
      </c>
      <c r="B1" s="487" t="s">
        <v>282</v>
      </c>
      <c r="C1" s="462"/>
      <c r="D1" s="463"/>
      <c r="E1" s="463"/>
      <c r="F1" s="463"/>
      <c r="G1" s="462"/>
      <c r="H1" s="462"/>
      <c r="I1" s="462"/>
    </row>
    <row r="2" spans="1:10" x14ac:dyDescent="0.2">
      <c r="A2" s="464"/>
      <c r="B2" s="465"/>
      <c r="C2" s="464"/>
      <c r="D2" s="464"/>
      <c r="E2" s="464"/>
      <c r="F2" s="464"/>
      <c r="G2" s="464"/>
      <c r="H2" s="464"/>
      <c r="I2" s="464"/>
    </row>
    <row r="3" spans="1:10" ht="15.75" x14ac:dyDescent="0.25">
      <c r="A3" s="464"/>
      <c r="B3" s="488" t="s">
        <v>353</v>
      </c>
      <c r="C3" s="489"/>
      <c r="D3" s="490"/>
      <c r="E3" s="490"/>
      <c r="F3" s="490"/>
      <c r="G3" s="464"/>
      <c r="H3" s="464"/>
      <c r="I3" s="464"/>
    </row>
    <row r="4" spans="1:10" ht="15.75" thickBot="1" x14ac:dyDescent="0.25">
      <c r="A4" s="464"/>
      <c r="B4" s="465"/>
      <c r="C4" s="490"/>
      <c r="D4" s="490"/>
      <c r="E4" s="490"/>
      <c r="F4" s="490"/>
      <c r="G4" s="490"/>
      <c r="H4" s="464"/>
      <c r="I4" s="464"/>
    </row>
    <row r="5" spans="1:10" ht="31.5" x14ac:dyDescent="0.2">
      <c r="A5" s="464"/>
      <c r="B5" s="468" t="s">
        <v>354</v>
      </c>
      <c r="C5" s="469" t="s">
        <v>355</v>
      </c>
      <c r="D5" s="469" t="s">
        <v>356</v>
      </c>
      <c r="E5" s="470" t="s">
        <v>357</v>
      </c>
      <c r="F5" s="513" t="s">
        <v>358</v>
      </c>
      <c r="G5" s="514" t="s">
        <v>359</v>
      </c>
      <c r="H5" s="464"/>
      <c r="I5" s="464"/>
    </row>
    <row r="6" spans="1:10" ht="15.75" x14ac:dyDescent="0.2">
      <c r="A6" s="464"/>
      <c r="B6" s="473"/>
      <c r="C6" s="474" t="s">
        <v>337</v>
      </c>
      <c r="D6" s="475" t="s">
        <v>10</v>
      </c>
      <c r="E6" s="475" t="s">
        <v>10</v>
      </c>
      <c r="F6" s="515" t="s">
        <v>10</v>
      </c>
      <c r="G6" s="516" t="s">
        <v>242</v>
      </c>
      <c r="H6" s="464"/>
      <c r="I6" s="464"/>
    </row>
    <row r="7" spans="1:10" ht="30.75" thickBot="1" x14ac:dyDescent="0.25">
      <c r="A7" s="464"/>
      <c r="B7" s="517" t="s">
        <v>353</v>
      </c>
      <c r="C7" s="478">
        <v>2</v>
      </c>
      <c r="D7" s="479">
        <v>6</v>
      </c>
      <c r="E7" s="479">
        <v>12.3</v>
      </c>
      <c r="F7" s="518">
        <v>0.25</v>
      </c>
      <c r="G7" s="519">
        <v>36.900000000000006</v>
      </c>
      <c r="H7" s="482"/>
      <c r="I7" s="482"/>
      <c r="J7" s="512"/>
    </row>
    <row r="8" spans="1:10" ht="20.25" customHeight="1" thickBot="1" x14ac:dyDescent="0.25">
      <c r="A8" s="464"/>
      <c r="B8" s="465"/>
      <c r="C8" s="520"/>
      <c r="D8" s="520"/>
      <c r="E8" s="520"/>
      <c r="F8" s="521" t="s">
        <v>23</v>
      </c>
      <c r="G8" s="522">
        <v>36.900000000000006</v>
      </c>
      <c r="H8" s="482"/>
      <c r="I8" s="482"/>
      <c r="J8" s="512"/>
    </row>
    <row r="9" spans="1:10" ht="20.25" customHeight="1" x14ac:dyDescent="0.2">
      <c r="A9" s="482"/>
      <c r="B9" s="465"/>
      <c r="C9" s="520"/>
      <c r="D9" s="520"/>
      <c r="E9" s="520"/>
      <c r="F9" s="464"/>
      <c r="G9" s="464"/>
      <c r="H9" s="482"/>
      <c r="I9" s="482"/>
      <c r="J9" s="512"/>
    </row>
    <row r="10" spans="1:10" ht="20.25" customHeight="1" thickBot="1" x14ac:dyDescent="0.25">
      <c r="A10" s="482"/>
      <c r="B10" s="465"/>
      <c r="C10" s="482"/>
      <c r="D10" s="482"/>
      <c r="E10" s="482"/>
      <c r="F10" s="482"/>
      <c r="G10" s="482"/>
      <c r="H10" s="482"/>
      <c r="I10" s="482"/>
      <c r="J10" s="512"/>
    </row>
    <row r="11" spans="1:10" ht="47.25" x14ac:dyDescent="0.2">
      <c r="A11" s="464"/>
      <c r="B11" s="845" t="s">
        <v>354</v>
      </c>
      <c r="C11" s="469" t="s">
        <v>360</v>
      </c>
      <c r="D11" s="469" t="s">
        <v>361</v>
      </c>
      <c r="E11" s="470" t="s">
        <v>362</v>
      </c>
      <c r="F11" s="471" t="s">
        <v>363</v>
      </c>
      <c r="G11" s="524" t="s">
        <v>364</v>
      </c>
      <c r="H11" s="514" t="s">
        <v>359</v>
      </c>
      <c r="I11" s="482"/>
      <c r="J11" s="512"/>
    </row>
    <row r="12" spans="1:10" ht="15.75" x14ac:dyDescent="0.2">
      <c r="A12" s="482"/>
      <c r="B12" s="846"/>
      <c r="C12" s="475" t="s">
        <v>241</v>
      </c>
      <c r="D12" s="475" t="s">
        <v>10</v>
      </c>
      <c r="E12" s="474" t="s">
        <v>242</v>
      </c>
      <c r="F12" s="475" t="s">
        <v>352</v>
      </c>
      <c r="G12" s="515" t="s">
        <v>352</v>
      </c>
      <c r="H12" s="516" t="s">
        <v>242</v>
      </c>
      <c r="I12" s="482"/>
      <c r="J12" s="512"/>
    </row>
    <row r="13" spans="1:10" ht="30.75" thickBot="1" x14ac:dyDescent="0.25">
      <c r="A13" s="482"/>
      <c r="B13" s="517" t="s">
        <v>365</v>
      </c>
      <c r="C13" s="479">
        <v>0.06</v>
      </c>
      <c r="D13" s="479">
        <v>12.3</v>
      </c>
      <c r="E13" s="480">
        <v>0.73799999999999999</v>
      </c>
      <c r="F13" s="479">
        <v>2</v>
      </c>
      <c r="G13" s="525">
        <v>2</v>
      </c>
      <c r="H13" s="519">
        <v>2.952</v>
      </c>
      <c r="I13" s="482"/>
      <c r="J13" s="512"/>
    </row>
    <row r="14" spans="1:10" ht="15.75" customHeight="1" thickBot="1" x14ac:dyDescent="0.3">
      <c r="A14" s="482"/>
      <c r="B14" s="482"/>
      <c r="C14" s="482"/>
      <c r="D14" s="482"/>
      <c r="E14" s="482"/>
      <c r="F14" s="482"/>
      <c r="G14" s="509" t="s">
        <v>23</v>
      </c>
      <c r="H14" s="526">
        <v>2.952</v>
      </c>
      <c r="I14" s="527"/>
    </row>
    <row r="15" spans="1:10" ht="15.75" customHeight="1" thickBot="1" x14ac:dyDescent="0.25">
      <c r="A15" s="464"/>
      <c r="B15" s="527"/>
      <c r="C15" s="527"/>
      <c r="D15" s="527"/>
      <c r="E15" s="527"/>
      <c r="F15" s="527"/>
      <c r="G15" s="527"/>
      <c r="H15" s="527"/>
      <c r="I15" s="527"/>
    </row>
    <row r="16" spans="1:10" ht="46.5" customHeight="1" thickBot="1" x14ac:dyDescent="0.25">
      <c r="A16" s="464"/>
      <c r="B16" s="1045" t="s">
        <v>282</v>
      </c>
      <c r="C16" s="1046"/>
      <c r="D16" s="1046"/>
      <c r="E16" s="1046"/>
      <c r="F16" s="1046"/>
      <c r="G16" s="325">
        <v>39.852000000000004</v>
      </c>
      <c r="H16" s="486" t="s">
        <v>242</v>
      </c>
    </row>
    <row r="17" spans="2:8" ht="15.75" customHeight="1" x14ac:dyDescent="0.2">
      <c r="B17" s="53"/>
      <c r="C17" s="53"/>
      <c r="D17" s="53"/>
      <c r="E17" s="53"/>
      <c r="F17" s="53"/>
      <c r="G17" s="53"/>
      <c r="H17" s="53"/>
    </row>
    <row r="18" spans="2:8" ht="15.75" customHeight="1" x14ac:dyDescent="0.2">
      <c r="B18" s="53"/>
      <c r="C18" s="53"/>
      <c r="D18" s="53"/>
      <c r="E18" s="53"/>
      <c r="F18" s="53"/>
      <c r="G18" s="53"/>
      <c r="H18" s="53"/>
    </row>
    <row r="19" spans="2:8" ht="15.75" customHeight="1" x14ac:dyDescent="0.2">
      <c r="B19" s="53"/>
      <c r="C19" s="53"/>
      <c r="D19" s="53"/>
      <c r="E19" s="53"/>
      <c r="F19" s="53"/>
      <c r="G19" s="53"/>
      <c r="H19" s="53"/>
    </row>
    <row r="20" spans="2:8" ht="15.75" customHeight="1" x14ac:dyDescent="0.2">
      <c r="B20" s="53"/>
      <c r="C20" s="53"/>
      <c r="D20" s="53"/>
      <c r="E20" s="53"/>
      <c r="F20" s="53"/>
      <c r="G20" s="53"/>
      <c r="H20" s="53"/>
    </row>
    <row r="21" spans="2:8" ht="15.75" customHeight="1" x14ac:dyDescent="0.2">
      <c r="B21" s="53"/>
      <c r="C21" s="53"/>
      <c r="D21" s="53"/>
      <c r="E21" s="53"/>
      <c r="F21" s="53"/>
      <c r="G21" s="53"/>
      <c r="H21" s="53"/>
    </row>
    <row r="22" spans="2:8" ht="15.75" customHeight="1" x14ac:dyDescent="0.2">
      <c r="B22" s="53"/>
      <c r="C22" s="53"/>
      <c r="D22" s="53"/>
      <c r="E22" s="53"/>
      <c r="F22" s="53"/>
      <c r="G22" s="53"/>
      <c r="H22" s="53"/>
    </row>
    <row r="23" spans="2:8" ht="15.75" customHeight="1" x14ac:dyDescent="0.2">
      <c r="B23" s="53"/>
      <c r="C23" s="53"/>
      <c r="D23" s="53"/>
      <c r="E23" s="53"/>
      <c r="F23" s="53"/>
      <c r="G23" s="53"/>
      <c r="H23" s="53"/>
    </row>
    <row r="24" spans="2:8" ht="15.75" customHeight="1" x14ac:dyDescent="0.2">
      <c r="B24" s="53"/>
      <c r="C24" s="53"/>
      <c r="D24" s="53"/>
      <c r="E24" s="53"/>
      <c r="F24" s="53"/>
      <c r="G24" s="53"/>
      <c r="H24" s="53"/>
    </row>
    <row r="25" spans="2:8" ht="15.75" customHeight="1" x14ac:dyDescent="0.2">
      <c r="B25" s="53"/>
      <c r="C25" s="53"/>
      <c r="D25" s="53"/>
      <c r="E25" s="53"/>
      <c r="F25" s="53"/>
      <c r="G25" s="53"/>
      <c r="H25" s="53"/>
    </row>
    <row r="26" spans="2:8" ht="15.75" customHeight="1" x14ac:dyDescent="0.2">
      <c r="B26" s="53"/>
      <c r="C26" s="53"/>
      <c r="D26" s="53"/>
      <c r="E26" s="53"/>
      <c r="F26" s="53"/>
      <c r="G26" s="53"/>
      <c r="H26" s="53"/>
    </row>
    <row r="27" spans="2:8" ht="15.75" customHeight="1" x14ac:dyDescent="0.2">
      <c r="B27" s="53"/>
      <c r="C27" s="53"/>
      <c r="D27" s="53"/>
      <c r="E27" s="53"/>
      <c r="F27" s="53"/>
      <c r="G27" s="53"/>
      <c r="H27" s="53"/>
    </row>
    <row r="28" spans="2:8" x14ac:dyDescent="0.2">
      <c r="C28" s="60"/>
    </row>
    <row r="29" spans="2:8" ht="21" customHeight="1" x14ac:dyDescent="0.2"/>
    <row r="30" spans="2:8" ht="15" customHeight="1" x14ac:dyDescent="0.2"/>
    <row r="31" spans="2:8" ht="15.75" customHeight="1" x14ac:dyDescent="0.2"/>
  </sheetData>
  <mergeCells count="2">
    <mergeCell ref="B11:B12"/>
    <mergeCell ref="B16:F16"/>
  </mergeCells>
  <pageMargins left="1.1811023622047245" right="0.78740157480314965" top="1.1811023622047245" bottom="0.23622047244094491" header="0.23622047244094491" footer="0"/>
  <pageSetup paperSize="9" scale="83" fitToHeight="0" orientation="portrait" r:id="rId1"/>
  <headerFooter scaleWithDoc="0" alignWithMargins="0">
    <oddHeader>&amp;C&amp;G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34"/>
  <sheetViews>
    <sheetView view="pageBreakPreview" zoomScale="85" zoomScaleNormal="100" zoomScaleSheetLayoutView="85" workbookViewId="0">
      <selection activeCell="M10" sqref="M10"/>
    </sheetView>
  </sheetViews>
  <sheetFormatPr baseColWidth="10" defaultColWidth="11.42578125" defaultRowHeight="15" x14ac:dyDescent="0.25"/>
  <cols>
    <col min="1" max="1" width="7" style="24" bestFit="1" customWidth="1"/>
    <col min="2" max="2" width="19.85546875" style="43" customWidth="1"/>
    <col min="3" max="3" width="15.28515625" style="54" customWidth="1"/>
    <col min="4" max="4" width="23.140625" style="24" customWidth="1"/>
    <col min="5" max="5" width="17.7109375" style="24" bestFit="1" customWidth="1"/>
    <col min="6" max="6" width="10.28515625" customWidth="1"/>
    <col min="7" max="7" width="10.7109375" hidden="1" customWidth="1"/>
    <col min="8" max="8" width="6.140625" bestFit="1" customWidth="1"/>
  </cols>
  <sheetData>
    <row r="1" spans="1:8" ht="18" x14ac:dyDescent="0.25">
      <c r="A1" s="18" t="str">
        <f>+PRESUPUESTO!C8</f>
        <v>1.2</v>
      </c>
      <c r="B1" s="19" t="str">
        <f>+PRESUPUESTO!E8</f>
        <v>Terraplén con compactación especial</v>
      </c>
      <c r="C1" s="50"/>
      <c r="D1" s="38"/>
      <c r="E1" s="38"/>
      <c r="F1" s="1"/>
      <c r="G1" s="1"/>
      <c r="H1" s="1"/>
    </row>
    <row r="2" spans="1:8" ht="12.75" customHeight="1" thickBot="1" x14ac:dyDescent="0.3">
      <c r="A2" s="18"/>
      <c r="B2" s="51"/>
      <c r="C2" s="50"/>
      <c r="D2" s="38"/>
      <c r="E2" s="38"/>
      <c r="F2" s="1"/>
      <c r="G2" s="1"/>
      <c r="H2" s="1"/>
    </row>
    <row r="3" spans="1:8" ht="16.5" thickBot="1" x14ac:dyDescent="0.3">
      <c r="B3" s="924" t="s">
        <v>44</v>
      </c>
      <c r="C3" s="925"/>
      <c r="D3" s="925"/>
      <c r="E3" s="926"/>
      <c r="F3" s="2"/>
      <c r="G3" s="2"/>
      <c r="H3" s="2"/>
    </row>
    <row r="4" spans="1:8" ht="15.75" customHeight="1" x14ac:dyDescent="0.25">
      <c r="B4" s="990" t="s">
        <v>254</v>
      </c>
      <c r="C4" s="434" t="s">
        <v>24</v>
      </c>
      <c r="D4" s="435" t="s">
        <v>31</v>
      </c>
      <c r="E4" s="436" t="s">
        <v>18</v>
      </c>
      <c r="G4" s="10"/>
      <c r="H4" s="4"/>
    </row>
    <row r="5" spans="1:8" ht="16.5" thickBot="1" x14ac:dyDescent="0.3">
      <c r="B5" s="991"/>
      <c r="C5" s="437" t="s">
        <v>241</v>
      </c>
      <c r="D5" s="438" t="s">
        <v>241</v>
      </c>
      <c r="E5" s="439" t="s">
        <v>242</v>
      </c>
      <c r="G5" s="10"/>
      <c r="H5" s="4"/>
    </row>
    <row r="6" spans="1:8" s="3" customFormat="1" ht="17.45" customHeight="1" thickBot="1" x14ac:dyDescent="0.25">
      <c r="A6" s="25"/>
      <c r="B6" s="814" t="s">
        <v>320</v>
      </c>
      <c r="C6" s="815"/>
      <c r="D6" s="815"/>
      <c r="E6" s="816"/>
      <c r="G6" s="167">
        <v>0.82</v>
      </c>
      <c r="H6" s="5"/>
    </row>
    <row r="7" spans="1:8" s="3" customFormat="1" ht="17.45" customHeight="1" x14ac:dyDescent="0.2">
      <c r="A7" s="25"/>
      <c r="B7" s="28">
        <v>60.58</v>
      </c>
      <c r="C7" s="163">
        <v>24.06</v>
      </c>
      <c r="D7" s="230"/>
      <c r="E7" s="229"/>
      <c r="G7" s="167"/>
      <c r="H7" s="5"/>
    </row>
    <row r="8" spans="1:8" s="3" customFormat="1" ht="17.45" customHeight="1" x14ac:dyDescent="0.2">
      <c r="A8" s="25"/>
      <c r="B8" s="28">
        <v>100</v>
      </c>
      <c r="C8" s="163">
        <v>94.84</v>
      </c>
      <c r="D8" s="48">
        <f>+(C8+C7)/2</f>
        <v>59.45</v>
      </c>
      <c r="E8" s="27">
        <f>+D8*(B8-B7)</f>
        <v>2343.5190000000002</v>
      </c>
      <c r="G8" s="167"/>
      <c r="H8" s="5"/>
    </row>
    <row r="9" spans="1:8" s="3" customFormat="1" ht="17.45" customHeight="1" x14ac:dyDescent="0.2">
      <c r="A9" s="25"/>
      <c r="B9" s="28">
        <v>120</v>
      </c>
      <c r="C9" s="163">
        <v>95.92</v>
      </c>
      <c r="D9" s="48">
        <f t="shared" ref="D9:D68" si="0">+(C9+C8)/2</f>
        <v>95.38</v>
      </c>
      <c r="E9" s="27">
        <f t="shared" ref="E9:E68" si="1">+D9*(B9-B8)</f>
        <v>1907.6</v>
      </c>
      <c r="G9" s="167"/>
      <c r="H9" s="5"/>
    </row>
    <row r="10" spans="1:8" s="3" customFormat="1" ht="17.45" customHeight="1" x14ac:dyDescent="0.2">
      <c r="A10" s="25"/>
      <c r="B10" s="28">
        <v>300</v>
      </c>
      <c r="C10" s="163">
        <v>67.39</v>
      </c>
      <c r="D10" s="48">
        <f t="shared" si="0"/>
        <v>81.655000000000001</v>
      </c>
      <c r="E10" s="27">
        <f t="shared" si="1"/>
        <v>14697.9</v>
      </c>
      <c r="G10" s="167"/>
      <c r="H10" s="5"/>
    </row>
    <row r="11" spans="1:8" s="3" customFormat="1" ht="17.45" customHeight="1" x14ac:dyDescent="0.2">
      <c r="A11" s="25"/>
      <c r="B11" s="28">
        <v>400</v>
      </c>
      <c r="C11" s="163">
        <v>62.04</v>
      </c>
      <c r="D11" s="48">
        <f t="shared" si="0"/>
        <v>64.715000000000003</v>
      </c>
      <c r="E11" s="27">
        <f t="shared" si="1"/>
        <v>6471.5</v>
      </c>
      <c r="G11" s="167"/>
      <c r="H11" s="5"/>
    </row>
    <row r="12" spans="1:8" s="3" customFormat="1" ht="17.45" customHeight="1" x14ac:dyDescent="0.2">
      <c r="A12" s="25"/>
      <c r="B12" s="28">
        <v>500</v>
      </c>
      <c r="C12" s="163">
        <v>60.21</v>
      </c>
      <c r="D12" s="48">
        <f t="shared" si="0"/>
        <v>61.125</v>
      </c>
      <c r="E12" s="27">
        <f t="shared" si="1"/>
        <v>6112.5</v>
      </c>
      <c r="G12" s="167"/>
      <c r="H12" s="5"/>
    </row>
    <row r="13" spans="1:8" s="3" customFormat="1" ht="17.45" customHeight="1" x14ac:dyDescent="0.2">
      <c r="A13" s="25"/>
      <c r="B13" s="28">
        <v>600</v>
      </c>
      <c r="C13" s="163">
        <v>59.46</v>
      </c>
      <c r="D13" s="48">
        <f t="shared" si="0"/>
        <v>59.835000000000001</v>
      </c>
      <c r="E13" s="27">
        <f t="shared" si="1"/>
        <v>5983.5</v>
      </c>
      <c r="G13" s="167"/>
      <c r="H13" s="5"/>
    </row>
    <row r="14" spans="1:8" s="3" customFormat="1" ht="17.45" customHeight="1" x14ac:dyDescent="0.2">
      <c r="A14" s="25"/>
      <c r="B14" s="28">
        <v>700</v>
      </c>
      <c r="C14" s="163">
        <v>58.68</v>
      </c>
      <c r="D14" s="48">
        <f t="shared" si="0"/>
        <v>59.07</v>
      </c>
      <c r="E14" s="27">
        <f t="shared" si="1"/>
        <v>5907</v>
      </c>
      <c r="G14" s="167"/>
      <c r="H14" s="5"/>
    </row>
    <row r="15" spans="1:8" s="3" customFormat="1" ht="17.45" customHeight="1" x14ac:dyDescent="0.2">
      <c r="A15" s="25"/>
      <c r="B15" s="28">
        <v>800</v>
      </c>
      <c r="C15" s="163">
        <v>57.7</v>
      </c>
      <c r="D15" s="48">
        <f t="shared" si="0"/>
        <v>58.19</v>
      </c>
      <c r="E15" s="27">
        <f t="shared" si="1"/>
        <v>5819</v>
      </c>
      <c r="G15" s="167"/>
      <c r="H15" s="5"/>
    </row>
    <row r="16" spans="1:8" s="3" customFormat="1" ht="17.45" customHeight="1" x14ac:dyDescent="0.2">
      <c r="A16" s="25"/>
      <c r="B16" s="28">
        <v>900</v>
      </c>
      <c r="C16" s="163">
        <v>56.94</v>
      </c>
      <c r="D16" s="48">
        <f t="shared" si="0"/>
        <v>57.32</v>
      </c>
      <c r="E16" s="27">
        <f t="shared" si="1"/>
        <v>5732</v>
      </c>
      <c r="G16" s="167"/>
      <c r="H16" s="5"/>
    </row>
    <row r="17" spans="1:8" s="3" customFormat="1" ht="17.45" customHeight="1" x14ac:dyDescent="0.2">
      <c r="A17" s="25"/>
      <c r="B17" s="28">
        <v>1000</v>
      </c>
      <c r="C17" s="163">
        <v>53.77</v>
      </c>
      <c r="D17" s="48">
        <f t="shared" si="0"/>
        <v>55.355000000000004</v>
      </c>
      <c r="E17" s="27">
        <f t="shared" si="1"/>
        <v>5535.5</v>
      </c>
      <c r="G17" s="167"/>
      <c r="H17" s="5"/>
    </row>
    <row r="18" spans="1:8" s="3" customFormat="1" ht="17.45" customHeight="1" x14ac:dyDescent="0.2">
      <c r="A18" s="25"/>
      <c r="B18" s="28">
        <v>1100</v>
      </c>
      <c r="C18" s="163">
        <v>57.16</v>
      </c>
      <c r="D18" s="48">
        <f t="shared" si="0"/>
        <v>55.465000000000003</v>
      </c>
      <c r="E18" s="27">
        <f t="shared" si="1"/>
        <v>5546.5</v>
      </c>
      <c r="G18" s="167"/>
      <c r="H18" s="5"/>
    </row>
    <row r="19" spans="1:8" s="3" customFormat="1" ht="17.45" customHeight="1" x14ac:dyDescent="0.2">
      <c r="A19" s="25"/>
      <c r="B19" s="28">
        <v>1200</v>
      </c>
      <c r="C19" s="163">
        <v>61.1</v>
      </c>
      <c r="D19" s="48">
        <f t="shared" si="0"/>
        <v>59.129999999999995</v>
      </c>
      <c r="E19" s="27">
        <f t="shared" si="1"/>
        <v>5913</v>
      </c>
      <c r="G19" s="167"/>
      <c r="H19" s="5"/>
    </row>
    <row r="20" spans="1:8" s="3" customFormat="1" ht="17.45" customHeight="1" x14ac:dyDescent="0.2">
      <c r="A20" s="25"/>
      <c r="B20" s="28">
        <v>1300</v>
      </c>
      <c r="C20" s="163">
        <v>65.599999999999994</v>
      </c>
      <c r="D20" s="48">
        <f t="shared" si="0"/>
        <v>63.349999999999994</v>
      </c>
      <c r="E20" s="27">
        <f t="shared" si="1"/>
        <v>6334.9999999999991</v>
      </c>
      <c r="G20" s="167"/>
      <c r="H20" s="5"/>
    </row>
    <row r="21" spans="1:8" s="3" customFormat="1" ht="17.45" customHeight="1" x14ac:dyDescent="0.2">
      <c r="A21" s="25"/>
      <c r="B21" s="28">
        <v>1400</v>
      </c>
      <c r="C21" s="163">
        <v>69.180000000000007</v>
      </c>
      <c r="D21" s="48">
        <f t="shared" si="0"/>
        <v>67.39</v>
      </c>
      <c r="E21" s="27">
        <f t="shared" si="1"/>
        <v>6739</v>
      </c>
      <c r="G21" s="167"/>
      <c r="H21" s="5"/>
    </row>
    <row r="22" spans="1:8" s="3" customFormat="1" ht="17.45" customHeight="1" x14ac:dyDescent="0.2">
      <c r="A22" s="25"/>
      <c r="B22" s="28">
        <v>1500</v>
      </c>
      <c r="C22" s="163">
        <v>69.87</v>
      </c>
      <c r="D22" s="48">
        <f t="shared" si="0"/>
        <v>69.525000000000006</v>
      </c>
      <c r="E22" s="27">
        <f t="shared" si="1"/>
        <v>6952.5000000000009</v>
      </c>
      <c r="G22" s="167"/>
      <c r="H22" s="5"/>
    </row>
    <row r="23" spans="1:8" s="3" customFormat="1" ht="17.45" customHeight="1" x14ac:dyDescent="0.2">
      <c r="A23" s="25"/>
      <c r="B23" s="28">
        <v>1600</v>
      </c>
      <c r="C23" s="163">
        <v>66.75</v>
      </c>
      <c r="D23" s="48">
        <f t="shared" si="0"/>
        <v>68.31</v>
      </c>
      <c r="E23" s="27">
        <f t="shared" si="1"/>
        <v>6831</v>
      </c>
      <c r="G23" s="167"/>
      <c r="H23" s="5"/>
    </row>
    <row r="24" spans="1:8" s="3" customFormat="1" ht="17.45" customHeight="1" x14ac:dyDescent="0.2">
      <c r="A24" s="25"/>
      <c r="B24" s="28">
        <v>1700</v>
      </c>
      <c r="C24" s="163">
        <v>65.31</v>
      </c>
      <c r="D24" s="48">
        <f t="shared" si="0"/>
        <v>66.03</v>
      </c>
      <c r="E24" s="27">
        <f t="shared" si="1"/>
        <v>6603</v>
      </c>
      <c r="G24" s="167"/>
      <c r="H24" s="5"/>
    </row>
    <row r="25" spans="1:8" ht="17.45" customHeight="1" x14ac:dyDescent="0.25">
      <c r="B25" s="28">
        <v>1800</v>
      </c>
      <c r="C25" s="163">
        <v>63.88</v>
      </c>
      <c r="D25" s="48">
        <f t="shared" si="0"/>
        <v>64.594999999999999</v>
      </c>
      <c r="E25" s="27">
        <f t="shared" si="1"/>
        <v>6459.5</v>
      </c>
      <c r="G25" s="167">
        <v>0.73</v>
      </c>
    </row>
    <row r="26" spans="1:8" ht="17.45" customHeight="1" x14ac:dyDescent="0.25">
      <c r="B26" s="28">
        <v>1900</v>
      </c>
      <c r="C26" s="163">
        <v>62.46</v>
      </c>
      <c r="D26" s="48">
        <f t="shared" si="0"/>
        <v>63.17</v>
      </c>
      <c r="E26" s="27">
        <f t="shared" si="1"/>
        <v>6317</v>
      </c>
      <c r="G26" s="167">
        <v>0.73</v>
      </c>
    </row>
    <row r="27" spans="1:8" ht="17.45" customHeight="1" x14ac:dyDescent="0.25">
      <c r="B27" s="28">
        <v>2000</v>
      </c>
      <c r="C27" s="163">
        <v>61.5</v>
      </c>
      <c r="D27" s="48">
        <f t="shared" si="0"/>
        <v>61.980000000000004</v>
      </c>
      <c r="E27" s="27">
        <f t="shared" si="1"/>
        <v>6198</v>
      </c>
      <c r="G27" s="167">
        <v>0.73</v>
      </c>
    </row>
    <row r="28" spans="1:8" ht="17.45" customHeight="1" x14ac:dyDescent="0.25">
      <c r="B28" s="28">
        <v>2100</v>
      </c>
      <c r="C28" s="163">
        <v>59.45</v>
      </c>
      <c r="D28" s="48">
        <f t="shared" si="0"/>
        <v>60.475000000000001</v>
      </c>
      <c r="E28" s="27">
        <f t="shared" si="1"/>
        <v>6047.5</v>
      </c>
      <c r="G28" s="167">
        <v>0.73</v>
      </c>
    </row>
    <row r="29" spans="1:8" ht="17.45" customHeight="1" x14ac:dyDescent="0.25">
      <c r="B29" s="28">
        <v>2200</v>
      </c>
      <c r="C29" s="163">
        <v>56.73</v>
      </c>
      <c r="D29" s="48">
        <f t="shared" si="0"/>
        <v>58.09</v>
      </c>
      <c r="E29" s="27">
        <f t="shared" si="1"/>
        <v>5809</v>
      </c>
      <c r="G29" s="167">
        <v>0.73</v>
      </c>
    </row>
    <row r="30" spans="1:8" ht="17.45" customHeight="1" x14ac:dyDescent="0.25">
      <c r="B30" s="28">
        <v>2300</v>
      </c>
      <c r="C30" s="163">
        <v>53.02</v>
      </c>
      <c r="D30" s="48">
        <f t="shared" si="0"/>
        <v>54.875</v>
      </c>
      <c r="E30" s="27">
        <f t="shared" si="1"/>
        <v>5487.5</v>
      </c>
      <c r="G30" s="167">
        <v>0.73</v>
      </c>
    </row>
    <row r="31" spans="1:8" ht="17.45" customHeight="1" x14ac:dyDescent="0.25">
      <c r="B31" s="28">
        <v>2400</v>
      </c>
      <c r="C31" s="163">
        <v>49.62</v>
      </c>
      <c r="D31" s="48">
        <f t="shared" si="0"/>
        <v>51.32</v>
      </c>
      <c r="E31" s="27">
        <f t="shared" si="1"/>
        <v>5132</v>
      </c>
      <c r="G31" s="167">
        <v>0.73</v>
      </c>
    </row>
    <row r="32" spans="1:8" ht="17.45" customHeight="1" x14ac:dyDescent="0.25">
      <c r="B32" s="28">
        <v>2500</v>
      </c>
      <c r="C32" s="163">
        <v>46.32</v>
      </c>
      <c r="D32" s="48">
        <f t="shared" si="0"/>
        <v>47.97</v>
      </c>
      <c r="E32" s="27">
        <f t="shared" si="1"/>
        <v>4797</v>
      </c>
      <c r="G32" s="167">
        <v>0.73</v>
      </c>
    </row>
    <row r="33" spans="2:7" ht="17.45" customHeight="1" x14ac:dyDescent="0.25">
      <c r="B33" s="28">
        <v>2600</v>
      </c>
      <c r="C33" s="163">
        <v>53.21</v>
      </c>
      <c r="D33" s="48">
        <f t="shared" si="0"/>
        <v>49.765000000000001</v>
      </c>
      <c r="E33" s="27">
        <f t="shared" si="1"/>
        <v>4976.5</v>
      </c>
      <c r="G33" s="167">
        <v>0.73</v>
      </c>
    </row>
    <row r="34" spans="2:7" ht="17.45" customHeight="1" x14ac:dyDescent="0.25">
      <c r="B34" s="28">
        <v>2700</v>
      </c>
      <c r="C34" s="163">
        <v>48.12</v>
      </c>
      <c r="D34" s="48">
        <f t="shared" si="0"/>
        <v>50.664999999999999</v>
      </c>
      <c r="E34" s="27">
        <f t="shared" si="1"/>
        <v>5066.5</v>
      </c>
      <c r="G34" s="167">
        <v>0.73</v>
      </c>
    </row>
    <row r="35" spans="2:7" ht="17.45" customHeight="1" x14ac:dyDescent="0.25">
      <c r="B35" s="28">
        <v>2800</v>
      </c>
      <c r="C35" s="163">
        <v>42.74</v>
      </c>
      <c r="D35" s="48">
        <f t="shared" si="0"/>
        <v>45.43</v>
      </c>
      <c r="E35" s="27">
        <f t="shared" si="1"/>
        <v>4543</v>
      </c>
      <c r="G35" s="167">
        <v>0.73</v>
      </c>
    </row>
    <row r="36" spans="2:7" ht="17.45" customHeight="1" x14ac:dyDescent="0.25">
      <c r="B36" s="28">
        <v>2900</v>
      </c>
      <c r="C36" s="163">
        <v>36.92</v>
      </c>
      <c r="D36" s="48">
        <f t="shared" si="0"/>
        <v>39.83</v>
      </c>
      <c r="E36" s="27">
        <f t="shared" si="1"/>
        <v>3983</v>
      </c>
      <c r="G36" s="167">
        <v>0.73</v>
      </c>
    </row>
    <row r="37" spans="2:7" ht="17.45" customHeight="1" x14ac:dyDescent="0.25">
      <c r="B37" s="28">
        <v>3000</v>
      </c>
      <c r="C37" s="163">
        <v>34.47</v>
      </c>
      <c r="D37" s="48">
        <f t="shared" si="0"/>
        <v>35.695</v>
      </c>
      <c r="E37" s="27">
        <f t="shared" si="1"/>
        <v>3569.5</v>
      </c>
      <c r="G37" s="167">
        <v>0.73</v>
      </c>
    </row>
    <row r="38" spans="2:7" ht="17.45" customHeight="1" x14ac:dyDescent="0.25">
      <c r="B38" s="28">
        <v>3100</v>
      </c>
      <c r="C38" s="163">
        <v>18.079999999999998</v>
      </c>
      <c r="D38" s="48">
        <f t="shared" si="0"/>
        <v>26.274999999999999</v>
      </c>
      <c r="E38" s="27">
        <f t="shared" si="1"/>
        <v>2627.5</v>
      </c>
      <c r="G38" s="167">
        <v>0.73</v>
      </c>
    </row>
    <row r="39" spans="2:7" ht="17.45" customHeight="1" x14ac:dyDescent="0.25">
      <c r="B39" s="28">
        <v>3200</v>
      </c>
      <c r="C39" s="163">
        <v>6.8</v>
      </c>
      <c r="D39" s="48">
        <f t="shared" si="0"/>
        <v>12.44</v>
      </c>
      <c r="E39" s="27">
        <f t="shared" si="1"/>
        <v>1244</v>
      </c>
      <c r="G39" s="167">
        <v>0.73</v>
      </c>
    </row>
    <row r="40" spans="2:7" ht="17.45" customHeight="1" x14ac:dyDescent="0.25">
      <c r="B40" s="28">
        <v>3300</v>
      </c>
      <c r="C40" s="163">
        <v>5.12</v>
      </c>
      <c r="D40" s="48">
        <f t="shared" si="0"/>
        <v>5.96</v>
      </c>
      <c r="E40" s="27">
        <f t="shared" si="1"/>
        <v>596</v>
      </c>
      <c r="G40" s="167">
        <v>0.73</v>
      </c>
    </row>
    <row r="41" spans="2:7" ht="17.45" customHeight="1" x14ac:dyDescent="0.25">
      <c r="B41" s="28">
        <v>3400</v>
      </c>
      <c r="C41" s="163">
        <v>5.28</v>
      </c>
      <c r="D41" s="48">
        <f t="shared" si="0"/>
        <v>5.2</v>
      </c>
      <c r="E41" s="27">
        <f t="shared" si="1"/>
        <v>520</v>
      </c>
      <c r="G41" s="167">
        <v>0.73</v>
      </c>
    </row>
    <row r="42" spans="2:7" ht="17.45" customHeight="1" x14ac:dyDescent="0.25">
      <c r="B42" s="28">
        <v>3500</v>
      </c>
      <c r="C42" s="163">
        <v>6.34</v>
      </c>
      <c r="D42" s="48">
        <f t="shared" si="0"/>
        <v>5.8100000000000005</v>
      </c>
      <c r="E42" s="27">
        <f t="shared" si="1"/>
        <v>581</v>
      </c>
      <c r="G42" s="167">
        <v>0.73</v>
      </c>
    </row>
    <row r="43" spans="2:7" ht="17.45" customHeight="1" x14ac:dyDescent="0.25">
      <c r="B43" s="28">
        <v>3600</v>
      </c>
      <c r="C43" s="163">
        <v>6.07</v>
      </c>
      <c r="D43" s="48">
        <f t="shared" si="0"/>
        <v>6.2050000000000001</v>
      </c>
      <c r="E43" s="27">
        <f t="shared" si="1"/>
        <v>620.5</v>
      </c>
      <c r="G43" s="167">
        <v>0.73</v>
      </c>
    </row>
    <row r="44" spans="2:7" ht="17.45" customHeight="1" x14ac:dyDescent="0.25">
      <c r="B44" s="28">
        <v>3700</v>
      </c>
      <c r="C44" s="163">
        <v>3.4</v>
      </c>
      <c r="D44" s="48">
        <f t="shared" si="0"/>
        <v>4.7350000000000003</v>
      </c>
      <c r="E44" s="27">
        <f t="shared" si="1"/>
        <v>473.50000000000006</v>
      </c>
      <c r="G44" s="167">
        <v>1.73</v>
      </c>
    </row>
    <row r="45" spans="2:7" ht="17.45" customHeight="1" x14ac:dyDescent="0.25">
      <c r="B45" s="28">
        <v>3800</v>
      </c>
      <c r="C45" s="163">
        <v>3.29</v>
      </c>
      <c r="D45" s="48">
        <f t="shared" si="0"/>
        <v>3.3449999999999998</v>
      </c>
      <c r="E45" s="27">
        <f t="shared" si="1"/>
        <v>334.5</v>
      </c>
    </row>
    <row r="46" spans="2:7" ht="17.45" customHeight="1" x14ac:dyDescent="0.25">
      <c r="B46" s="28">
        <v>3900</v>
      </c>
      <c r="C46" s="163">
        <v>4.62</v>
      </c>
      <c r="D46" s="48">
        <f t="shared" si="0"/>
        <v>3.9550000000000001</v>
      </c>
      <c r="E46" s="27">
        <f t="shared" si="1"/>
        <v>395.5</v>
      </c>
    </row>
    <row r="47" spans="2:7" ht="17.45" customHeight="1" x14ac:dyDescent="0.25">
      <c r="B47" s="28">
        <v>4000</v>
      </c>
      <c r="C47" s="163">
        <v>5.37</v>
      </c>
      <c r="D47" s="48">
        <f t="shared" si="0"/>
        <v>4.9950000000000001</v>
      </c>
      <c r="E47" s="27">
        <f t="shared" si="1"/>
        <v>499.5</v>
      </c>
    </row>
    <row r="48" spans="2:7" ht="17.45" customHeight="1" x14ac:dyDescent="0.25">
      <c r="B48" s="28">
        <v>4100</v>
      </c>
      <c r="C48" s="163">
        <v>4.62</v>
      </c>
      <c r="D48" s="48">
        <f t="shared" si="0"/>
        <v>4.9950000000000001</v>
      </c>
      <c r="E48" s="27">
        <f t="shared" si="1"/>
        <v>499.5</v>
      </c>
    </row>
    <row r="49" spans="2:5" ht="17.45" customHeight="1" x14ac:dyDescent="0.25">
      <c r="B49" s="28">
        <v>4200</v>
      </c>
      <c r="C49" s="163">
        <v>9.7899999999999991</v>
      </c>
      <c r="D49" s="48">
        <f t="shared" si="0"/>
        <v>7.2050000000000001</v>
      </c>
      <c r="E49" s="27">
        <f t="shared" si="1"/>
        <v>720.5</v>
      </c>
    </row>
    <row r="50" spans="2:5" ht="17.45" customHeight="1" x14ac:dyDescent="0.25">
      <c r="B50" s="28">
        <v>4300</v>
      </c>
      <c r="C50" s="163">
        <v>5.09</v>
      </c>
      <c r="D50" s="48">
        <f t="shared" si="0"/>
        <v>7.4399999999999995</v>
      </c>
      <c r="E50" s="27">
        <f t="shared" si="1"/>
        <v>744</v>
      </c>
    </row>
    <row r="51" spans="2:5" ht="17.45" customHeight="1" x14ac:dyDescent="0.25">
      <c r="B51" s="28">
        <v>4400</v>
      </c>
      <c r="C51" s="163">
        <v>5.73</v>
      </c>
      <c r="D51" s="48">
        <f t="shared" si="0"/>
        <v>5.41</v>
      </c>
      <c r="E51" s="27">
        <f t="shared" si="1"/>
        <v>541</v>
      </c>
    </row>
    <row r="52" spans="2:5" ht="17.45" customHeight="1" x14ac:dyDescent="0.25">
      <c r="B52" s="28">
        <v>4500</v>
      </c>
      <c r="C52" s="163">
        <v>4.51</v>
      </c>
      <c r="D52" s="48">
        <f t="shared" si="0"/>
        <v>5.12</v>
      </c>
      <c r="E52" s="27">
        <f t="shared" si="1"/>
        <v>512</v>
      </c>
    </row>
    <row r="53" spans="2:5" ht="17.45" customHeight="1" x14ac:dyDescent="0.25">
      <c r="B53" s="28">
        <v>4600</v>
      </c>
      <c r="C53" s="163">
        <v>6.91</v>
      </c>
      <c r="D53" s="48">
        <f t="shared" si="0"/>
        <v>5.71</v>
      </c>
      <c r="E53" s="27">
        <f t="shared" si="1"/>
        <v>571</v>
      </c>
    </row>
    <row r="54" spans="2:5" ht="17.45" customHeight="1" x14ac:dyDescent="0.25">
      <c r="B54" s="28">
        <v>4700</v>
      </c>
      <c r="C54" s="163">
        <v>4.95</v>
      </c>
      <c r="D54" s="48">
        <f t="shared" si="0"/>
        <v>5.93</v>
      </c>
      <c r="E54" s="27">
        <f t="shared" si="1"/>
        <v>593</v>
      </c>
    </row>
    <row r="55" spans="2:5" ht="17.45" customHeight="1" x14ac:dyDescent="0.25">
      <c r="B55" s="28">
        <v>4800</v>
      </c>
      <c r="C55" s="163">
        <v>3.54</v>
      </c>
      <c r="D55" s="48">
        <f t="shared" si="0"/>
        <v>4.2450000000000001</v>
      </c>
      <c r="E55" s="27">
        <f t="shared" si="1"/>
        <v>424.5</v>
      </c>
    </row>
    <row r="56" spans="2:5" ht="17.45" customHeight="1" x14ac:dyDescent="0.25">
      <c r="B56" s="28">
        <v>4900</v>
      </c>
      <c r="C56" s="163">
        <v>3.39</v>
      </c>
      <c r="D56" s="48">
        <f t="shared" si="0"/>
        <v>3.4649999999999999</v>
      </c>
      <c r="E56" s="27">
        <f t="shared" si="1"/>
        <v>346.5</v>
      </c>
    </row>
    <row r="57" spans="2:5" ht="17.45" customHeight="1" x14ac:dyDescent="0.25">
      <c r="B57" s="28">
        <v>5000</v>
      </c>
      <c r="C57" s="163">
        <v>4.5199999999999996</v>
      </c>
      <c r="D57" s="48">
        <f t="shared" si="0"/>
        <v>3.9550000000000001</v>
      </c>
      <c r="E57" s="27">
        <f t="shared" si="1"/>
        <v>395.5</v>
      </c>
    </row>
    <row r="58" spans="2:5" ht="17.45" customHeight="1" x14ac:dyDescent="0.25">
      <c r="B58" s="28">
        <v>5100</v>
      </c>
      <c r="C58" s="163">
        <v>3.72</v>
      </c>
      <c r="D58" s="48">
        <f t="shared" si="0"/>
        <v>4.12</v>
      </c>
      <c r="E58" s="27">
        <f t="shared" si="1"/>
        <v>412</v>
      </c>
    </row>
    <row r="59" spans="2:5" ht="17.45" customHeight="1" x14ac:dyDescent="0.25">
      <c r="B59" s="28">
        <v>5200</v>
      </c>
      <c r="C59" s="163">
        <v>9.18</v>
      </c>
      <c r="D59" s="48">
        <f t="shared" si="0"/>
        <v>6.45</v>
      </c>
      <c r="E59" s="27">
        <f t="shared" si="1"/>
        <v>645</v>
      </c>
    </row>
    <row r="60" spans="2:5" ht="17.45" customHeight="1" x14ac:dyDescent="0.25">
      <c r="B60" s="28">
        <v>5300</v>
      </c>
      <c r="C60" s="163">
        <v>4.5999999999999996</v>
      </c>
      <c r="D60" s="48">
        <f t="shared" si="0"/>
        <v>6.89</v>
      </c>
      <c r="E60" s="27">
        <f t="shared" si="1"/>
        <v>689</v>
      </c>
    </row>
    <row r="61" spans="2:5" ht="17.45" customHeight="1" x14ac:dyDescent="0.25">
      <c r="B61" s="28">
        <v>5400</v>
      </c>
      <c r="C61" s="163">
        <v>3.69</v>
      </c>
      <c r="D61" s="48">
        <f t="shared" si="0"/>
        <v>4.1449999999999996</v>
      </c>
      <c r="E61" s="27">
        <f t="shared" si="1"/>
        <v>414.49999999999994</v>
      </c>
    </row>
    <row r="62" spans="2:5" ht="17.45" customHeight="1" x14ac:dyDescent="0.25">
      <c r="B62" s="28">
        <v>5500</v>
      </c>
      <c r="C62" s="163">
        <v>4.37</v>
      </c>
      <c r="D62" s="48">
        <f t="shared" si="0"/>
        <v>4.03</v>
      </c>
      <c r="E62" s="27">
        <f t="shared" si="1"/>
        <v>403</v>
      </c>
    </row>
    <row r="63" spans="2:5" ht="17.45" customHeight="1" x14ac:dyDescent="0.25">
      <c r="B63" s="28">
        <v>5600</v>
      </c>
      <c r="C63" s="163">
        <v>3.17</v>
      </c>
      <c r="D63" s="48">
        <f t="shared" si="0"/>
        <v>3.77</v>
      </c>
      <c r="E63" s="27">
        <f t="shared" si="1"/>
        <v>377</v>
      </c>
    </row>
    <row r="64" spans="2:5" ht="17.45" customHeight="1" x14ac:dyDescent="0.25">
      <c r="B64" s="28">
        <v>5700</v>
      </c>
      <c r="C64" s="163">
        <v>3.36</v>
      </c>
      <c r="D64" s="48">
        <f t="shared" si="0"/>
        <v>3.2649999999999997</v>
      </c>
      <c r="E64" s="27">
        <f t="shared" si="1"/>
        <v>326.49999999999994</v>
      </c>
    </row>
    <row r="65" spans="1:5" ht="17.45" customHeight="1" x14ac:dyDescent="0.25">
      <c r="B65" s="28">
        <v>5800</v>
      </c>
      <c r="C65" s="163">
        <v>8.74</v>
      </c>
      <c r="D65" s="48">
        <f t="shared" si="0"/>
        <v>6.05</v>
      </c>
      <c r="E65" s="27">
        <f t="shared" si="1"/>
        <v>605</v>
      </c>
    </row>
    <row r="66" spans="1:5" ht="17.45" customHeight="1" x14ac:dyDescent="0.25">
      <c r="B66" s="28">
        <v>5900</v>
      </c>
      <c r="C66" s="163">
        <v>15.85</v>
      </c>
      <c r="D66" s="48">
        <f t="shared" si="0"/>
        <v>12.295</v>
      </c>
      <c r="E66" s="27">
        <f t="shared" si="1"/>
        <v>1229.5</v>
      </c>
    </row>
    <row r="67" spans="1:5" ht="17.45" customHeight="1" x14ac:dyDescent="0.25">
      <c r="B67" s="28">
        <v>6000</v>
      </c>
      <c r="C67" s="163">
        <v>7.19</v>
      </c>
      <c r="D67" s="48">
        <f t="shared" si="0"/>
        <v>11.52</v>
      </c>
      <c r="E67" s="27">
        <f t="shared" si="1"/>
        <v>1152</v>
      </c>
    </row>
    <row r="68" spans="1:5" s="443" customFormat="1" ht="17.45" customHeight="1" thickBot="1" x14ac:dyDescent="0.3">
      <c r="A68" s="441"/>
      <c r="B68" s="445">
        <v>6093.47</v>
      </c>
      <c r="C68" s="446">
        <f>8.605/5</f>
        <v>1.7210000000000001</v>
      </c>
      <c r="D68" s="447">
        <f t="shared" si="0"/>
        <v>4.4555000000000007</v>
      </c>
      <c r="E68" s="448">
        <f t="shared" si="1"/>
        <v>416.45558500000118</v>
      </c>
    </row>
    <row r="69" spans="1:5" ht="17.45" customHeight="1" thickBot="1" x14ac:dyDescent="0.3">
      <c r="B69" s="814" t="s">
        <v>321</v>
      </c>
      <c r="C69" s="815"/>
      <c r="D69" s="815"/>
      <c r="E69" s="816"/>
    </row>
    <row r="70" spans="1:5" s="443" customFormat="1" ht="17.45" customHeight="1" x14ac:dyDescent="0.25">
      <c r="A70" s="441"/>
      <c r="B70" s="449">
        <v>6208.81</v>
      </c>
      <c r="C70" s="450">
        <f>22.1/5</f>
        <v>4.42</v>
      </c>
      <c r="D70" s="451"/>
      <c r="E70" s="452"/>
    </row>
    <row r="71" spans="1:5" ht="17.45" customHeight="1" x14ac:dyDescent="0.25">
      <c r="B71" s="28">
        <v>6300</v>
      </c>
      <c r="C71" s="163">
        <v>6.22</v>
      </c>
      <c r="D71" s="37">
        <f>+(C71+C70)/2</f>
        <v>5.32</v>
      </c>
      <c r="E71" s="27">
        <f t="shared" ref="E71:E120" si="2">+D71*(B71-B70)</f>
        <v>485.13079999999792</v>
      </c>
    </row>
    <row r="72" spans="1:5" ht="17.45" customHeight="1" x14ac:dyDescent="0.25">
      <c r="B72" s="28">
        <v>6400</v>
      </c>
      <c r="C72" s="163">
        <v>4.12</v>
      </c>
      <c r="D72" s="37">
        <f t="shared" ref="D72:D102" si="3">+(C72+C71)/2</f>
        <v>5.17</v>
      </c>
      <c r="E72" s="27">
        <f t="shared" si="2"/>
        <v>517</v>
      </c>
    </row>
    <row r="73" spans="1:5" ht="17.45" customHeight="1" x14ac:dyDescent="0.25">
      <c r="B73" s="28">
        <v>6500</v>
      </c>
      <c r="C73" s="163">
        <v>3.38</v>
      </c>
      <c r="D73" s="37">
        <f t="shared" si="3"/>
        <v>3.75</v>
      </c>
      <c r="E73" s="27">
        <f t="shared" si="2"/>
        <v>375</v>
      </c>
    </row>
    <row r="74" spans="1:5" ht="17.45" customHeight="1" x14ac:dyDescent="0.25">
      <c r="B74" s="28">
        <v>6600</v>
      </c>
      <c r="C74" s="163">
        <v>7.86</v>
      </c>
      <c r="D74" s="37">
        <f t="shared" si="3"/>
        <v>5.62</v>
      </c>
      <c r="E74" s="27">
        <f t="shared" si="2"/>
        <v>562</v>
      </c>
    </row>
    <row r="75" spans="1:5" ht="17.45" customHeight="1" x14ac:dyDescent="0.25">
      <c r="B75" s="28">
        <v>6700</v>
      </c>
      <c r="C75" s="163">
        <v>19.68</v>
      </c>
      <c r="D75" s="37">
        <f t="shared" si="3"/>
        <v>13.77</v>
      </c>
      <c r="E75" s="27">
        <f t="shared" si="2"/>
        <v>1377</v>
      </c>
    </row>
    <row r="76" spans="1:5" ht="17.45" customHeight="1" x14ac:dyDescent="0.25">
      <c r="B76" s="28">
        <v>6800</v>
      </c>
      <c r="C76" s="163">
        <v>8.36</v>
      </c>
      <c r="D76" s="37">
        <f t="shared" si="3"/>
        <v>14.02</v>
      </c>
      <c r="E76" s="27">
        <f t="shared" si="2"/>
        <v>1402</v>
      </c>
    </row>
    <row r="77" spans="1:5" ht="17.45" customHeight="1" x14ac:dyDescent="0.25">
      <c r="B77" s="28">
        <v>6900</v>
      </c>
      <c r="C77" s="163">
        <v>5.03</v>
      </c>
      <c r="D77" s="37">
        <f t="shared" si="3"/>
        <v>6.6950000000000003</v>
      </c>
      <c r="E77" s="27">
        <f t="shared" si="2"/>
        <v>669.5</v>
      </c>
    </row>
    <row r="78" spans="1:5" ht="17.45" customHeight="1" x14ac:dyDescent="0.25">
      <c r="B78" s="28">
        <v>7000</v>
      </c>
      <c r="C78" s="163">
        <v>4.93</v>
      </c>
      <c r="D78" s="37">
        <f t="shared" si="3"/>
        <v>4.9800000000000004</v>
      </c>
      <c r="E78" s="27">
        <f t="shared" si="2"/>
        <v>498.00000000000006</v>
      </c>
    </row>
    <row r="79" spans="1:5" ht="17.45" customHeight="1" x14ac:dyDescent="0.25">
      <c r="B79" s="28">
        <v>7100</v>
      </c>
      <c r="C79" s="163">
        <v>8.24</v>
      </c>
      <c r="D79" s="37">
        <f t="shared" si="3"/>
        <v>6.585</v>
      </c>
      <c r="E79" s="27">
        <f t="shared" si="2"/>
        <v>658.5</v>
      </c>
    </row>
    <row r="80" spans="1:5" ht="17.45" customHeight="1" x14ac:dyDescent="0.25">
      <c r="B80" s="28">
        <v>7200</v>
      </c>
      <c r="C80" s="163">
        <v>4.45</v>
      </c>
      <c r="D80" s="37">
        <f t="shared" si="3"/>
        <v>6.3450000000000006</v>
      </c>
      <c r="E80" s="27">
        <f t="shared" si="2"/>
        <v>634.50000000000011</v>
      </c>
    </row>
    <row r="81" spans="2:5" ht="17.45" customHeight="1" x14ac:dyDescent="0.25">
      <c r="B81" s="28">
        <v>7300</v>
      </c>
      <c r="C81" s="163">
        <v>6.35</v>
      </c>
      <c r="D81" s="37">
        <f t="shared" si="3"/>
        <v>5.4</v>
      </c>
      <c r="E81" s="27">
        <f t="shared" si="2"/>
        <v>540</v>
      </c>
    </row>
    <row r="82" spans="2:5" ht="17.45" customHeight="1" x14ac:dyDescent="0.25">
      <c r="B82" s="28">
        <v>7400</v>
      </c>
      <c r="C82" s="163">
        <v>5.98</v>
      </c>
      <c r="D82" s="37">
        <f t="shared" si="3"/>
        <v>6.165</v>
      </c>
      <c r="E82" s="27">
        <f t="shared" si="2"/>
        <v>616.5</v>
      </c>
    </row>
    <row r="83" spans="2:5" ht="17.45" customHeight="1" x14ac:dyDescent="0.25">
      <c r="B83" s="28">
        <v>7500</v>
      </c>
      <c r="C83" s="163">
        <v>5.75</v>
      </c>
      <c r="D83" s="37">
        <f t="shared" si="3"/>
        <v>5.8650000000000002</v>
      </c>
      <c r="E83" s="27">
        <f t="shared" si="2"/>
        <v>586.5</v>
      </c>
    </row>
    <row r="84" spans="2:5" ht="17.45" customHeight="1" x14ac:dyDescent="0.25">
      <c r="B84" s="28">
        <v>7600</v>
      </c>
      <c r="C84" s="163">
        <v>4.71</v>
      </c>
      <c r="D84" s="37">
        <f t="shared" si="3"/>
        <v>5.23</v>
      </c>
      <c r="E84" s="27">
        <f t="shared" si="2"/>
        <v>523</v>
      </c>
    </row>
    <row r="85" spans="2:5" ht="17.45" customHeight="1" x14ac:dyDescent="0.25">
      <c r="B85" s="28">
        <v>7700</v>
      </c>
      <c r="C85" s="163">
        <v>4.46</v>
      </c>
      <c r="D85" s="37">
        <f t="shared" si="3"/>
        <v>4.585</v>
      </c>
      <c r="E85" s="27">
        <f t="shared" si="2"/>
        <v>458.5</v>
      </c>
    </row>
    <row r="86" spans="2:5" ht="17.45" customHeight="1" x14ac:dyDescent="0.25">
      <c r="B86" s="28">
        <v>7800</v>
      </c>
      <c r="C86" s="163">
        <v>9.5</v>
      </c>
      <c r="D86" s="37">
        <f t="shared" si="3"/>
        <v>6.98</v>
      </c>
      <c r="E86" s="27">
        <f t="shared" si="2"/>
        <v>698</v>
      </c>
    </row>
    <row r="87" spans="2:5" ht="17.45" customHeight="1" x14ac:dyDescent="0.25">
      <c r="B87" s="28">
        <v>7900</v>
      </c>
      <c r="C87" s="163">
        <v>27.97</v>
      </c>
      <c r="D87" s="37">
        <f t="shared" si="3"/>
        <v>18.734999999999999</v>
      </c>
      <c r="E87" s="27">
        <f t="shared" si="2"/>
        <v>1873.5</v>
      </c>
    </row>
    <row r="88" spans="2:5" ht="17.45" customHeight="1" x14ac:dyDescent="0.25">
      <c r="B88" s="28">
        <v>8000</v>
      </c>
      <c r="C88" s="163">
        <v>35.29</v>
      </c>
      <c r="D88" s="37">
        <f t="shared" si="3"/>
        <v>31.63</v>
      </c>
      <c r="E88" s="27">
        <f t="shared" si="2"/>
        <v>3163</v>
      </c>
    </row>
    <row r="89" spans="2:5" ht="17.45" customHeight="1" x14ac:dyDescent="0.25">
      <c r="B89" s="28">
        <v>8100</v>
      </c>
      <c r="C89" s="163">
        <v>15.92</v>
      </c>
      <c r="D89" s="37">
        <f t="shared" si="3"/>
        <v>25.605</v>
      </c>
      <c r="E89" s="27">
        <f t="shared" si="2"/>
        <v>2560.5</v>
      </c>
    </row>
    <row r="90" spans="2:5" ht="17.45" customHeight="1" x14ac:dyDescent="0.25">
      <c r="B90" s="28">
        <v>8200</v>
      </c>
      <c r="C90" s="163">
        <v>4.95</v>
      </c>
      <c r="D90" s="37">
        <f t="shared" si="3"/>
        <v>10.435</v>
      </c>
      <c r="E90" s="27">
        <f t="shared" si="2"/>
        <v>1043.5</v>
      </c>
    </row>
    <row r="91" spans="2:5" ht="17.45" customHeight="1" x14ac:dyDescent="0.25">
      <c r="B91" s="28">
        <v>8300</v>
      </c>
      <c r="C91" s="163">
        <v>4.43</v>
      </c>
      <c r="D91" s="37">
        <f t="shared" si="3"/>
        <v>4.6899999999999995</v>
      </c>
      <c r="E91" s="27">
        <f t="shared" si="2"/>
        <v>468.99999999999994</v>
      </c>
    </row>
    <row r="92" spans="2:5" ht="17.45" customHeight="1" x14ac:dyDescent="0.25">
      <c r="B92" s="28">
        <v>8400</v>
      </c>
      <c r="C92" s="163">
        <v>4.4800000000000004</v>
      </c>
      <c r="D92" s="37">
        <f t="shared" si="3"/>
        <v>4.4550000000000001</v>
      </c>
      <c r="E92" s="27">
        <f t="shared" si="2"/>
        <v>445.5</v>
      </c>
    </row>
    <row r="93" spans="2:5" ht="17.45" customHeight="1" x14ac:dyDescent="0.25">
      <c r="B93" s="28">
        <v>8500</v>
      </c>
      <c r="C93" s="163">
        <v>4.47</v>
      </c>
      <c r="D93" s="37">
        <f t="shared" si="3"/>
        <v>4.4749999999999996</v>
      </c>
      <c r="E93" s="27">
        <f t="shared" si="2"/>
        <v>447.49999999999994</v>
      </c>
    </row>
    <row r="94" spans="2:5" ht="17.45" customHeight="1" x14ac:dyDescent="0.25">
      <c r="B94" s="28">
        <v>8600</v>
      </c>
      <c r="C94" s="163">
        <v>4.26</v>
      </c>
      <c r="D94" s="37">
        <f t="shared" si="3"/>
        <v>4.3650000000000002</v>
      </c>
      <c r="E94" s="27">
        <f t="shared" si="2"/>
        <v>436.5</v>
      </c>
    </row>
    <row r="95" spans="2:5" ht="17.45" customHeight="1" x14ac:dyDescent="0.25">
      <c r="B95" s="28">
        <v>8700</v>
      </c>
      <c r="C95" s="163">
        <v>4.08</v>
      </c>
      <c r="D95" s="37">
        <f t="shared" si="3"/>
        <v>4.17</v>
      </c>
      <c r="E95" s="27">
        <f t="shared" si="2"/>
        <v>417</v>
      </c>
    </row>
    <row r="96" spans="2:5" ht="17.45" customHeight="1" x14ac:dyDescent="0.25">
      <c r="B96" s="28">
        <v>8800</v>
      </c>
      <c r="C96" s="163">
        <v>16.440000000000001</v>
      </c>
      <c r="D96" s="37">
        <f t="shared" si="3"/>
        <v>10.260000000000002</v>
      </c>
      <c r="E96" s="27">
        <f t="shared" si="2"/>
        <v>1026.0000000000002</v>
      </c>
    </row>
    <row r="97" spans="1:5" ht="17.45" customHeight="1" x14ac:dyDescent="0.25">
      <c r="B97" s="28">
        <v>8900</v>
      </c>
      <c r="C97" s="163">
        <v>5.56</v>
      </c>
      <c r="D97" s="37">
        <f t="shared" si="3"/>
        <v>11</v>
      </c>
      <c r="E97" s="27">
        <f t="shared" si="2"/>
        <v>1100</v>
      </c>
    </row>
    <row r="98" spans="1:5" ht="17.45" customHeight="1" x14ac:dyDescent="0.25">
      <c r="B98" s="28">
        <v>9000</v>
      </c>
      <c r="C98" s="163">
        <v>4.8499999999999996</v>
      </c>
      <c r="D98" s="37">
        <f t="shared" si="3"/>
        <v>5.2050000000000001</v>
      </c>
      <c r="E98" s="27">
        <f t="shared" si="2"/>
        <v>520.5</v>
      </c>
    </row>
    <row r="99" spans="1:5" ht="17.45" customHeight="1" x14ac:dyDescent="0.25">
      <c r="B99" s="28">
        <v>9100</v>
      </c>
      <c r="C99" s="163">
        <v>22.53</v>
      </c>
      <c r="D99" s="37">
        <f t="shared" si="3"/>
        <v>13.690000000000001</v>
      </c>
      <c r="E99" s="27">
        <f t="shared" si="2"/>
        <v>1369.0000000000002</v>
      </c>
    </row>
    <row r="100" spans="1:5" ht="17.45" customHeight="1" x14ac:dyDescent="0.25">
      <c r="B100" s="28">
        <v>9200</v>
      </c>
      <c r="C100" s="163">
        <v>46.51</v>
      </c>
      <c r="D100" s="37">
        <f t="shared" si="3"/>
        <v>34.519999999999996</v>
      </c>
      <c r="E100" s="27">
        <f t="shared" si="2"/>
        <v>3451.9999999999995</v>
      </c>
    </row>
    <row r="101" spans="1:5" ht="17.45" customHeight="1" x14ac:dyDescent="0.25">
      <c r="B101" s="28">
        <v>9300</v>
      </c>
      <c r="C101" s="163">
        <v>56.19</v>
      </c>
      <c r="D101" s="37">
        <f t="shared" si="3"/>
        <v>51.349999999999994</v>
      </c>
      <c r="E101" s="27">
        <f t="shared" si="2"/>
        <v>5134.9999999999991</v>
      </c>
    </row>
    <row r="102" spans="1:5" s="443" customFormat="1" ht="17.45" customHeight="1" thickBot="1" x14ac:dyDescent="0.3">
      <c r="A102" s="441"/>
      <c r="B102" s="445">
        <v>9421.43</v>
      </c>
      <c r="C102" s="446">
        <f>692.99/5</f>
        <v>138.59800000000001</v>
      </c>
      <c r="D102" s="453">
        <f t="shared" si="3"/>
        <v>97.394000000000005</v>
      </c>
      <c r="E102" s="448">
        <f t="shared" si="2"/>
        <v>11826.553420000029</v>
      </c>
    </row>
    <row r="103" spans="1:5" ht="17.45" customHeight="1" thickBot="1" x14ac:dyDescent="0.3">
      <c r="B103" s="814" t="s">
        <v>322</v>
      </c>
      <c r="C103" s="815"/>
      <c r="D103" s="815"/>
      <c r="E103" s="816"/>
    </row>
    <row r="104" spans="1:5" s="443" customFormat="1" ht="17.45" customHeight="1" x14ac:dyDescent="0.25">
      <c r="A104" s="441"/>
      <c r="B104" s="445">
        <v>9481.43</v>
      </c>
      <c r="C104" s="446">
        <f>565.51/5</f>
        <v>113.102</v>
      </c>
      <c r="D104" s="453"/>
      <c r="E104" s="454"/>
    </row>
    <row r="105" spans="1:5" ht="17.45" customHeight="1" x14ac:dyDescent="0.25">
      <c r="B105" s="28">
        <v>9600</v>
      </c>
      <c r="C105" s="163">
        <f>342.04/5</f>
        <v>68.408000000000001</v>
      </c>
      <c r="D105" s="37">
        <f t="shared" ref="D105:D120" si="4">+(C105+C104)/2</f>
        <v>90.754999999999995</v>
      </c>
      <c r="E105" s="34">
        <f t="shared" si="2"/>
        <v>10760.820349999973</v>
      </c>
    </row>
    <row r="106" spans="1:5" ht="17.45" customHeight="1" x14ac:dyDescent="0.25">
      <c r="B106" s="28">
        <v>9700</v>
      </c>
      <c r="C106" s="163">
        <v>36.08</v>
      </c>
      <c r="D106" s="37">
        <f t="shared" si="4"/>
        <v>52.244</v>
      </c>
      <c r="E106" s="34">
        <f t="shared" si="2"/>
        <v>5224.3999999999996</v>
      </c>
    </row>
    <row r="107" spans="1:5" ht="17.45" customHeight="1" x14ac:dyDescent="0.25">
      <c r="B107" s="28">
        <v>9800</v>
      </c>
      <c r="C107" s="163">
        <v>5.5</v>
      </c>
      <c r="D107" s="37">
        <f t="shared" si="4"/>
        <v>20.79</v>
      </c>
      <c r="E107" s="34">
        <f t="shared" si="2"/>
        <v>2079</v>
      </c>
    </row>
    <row r="108" spans="1:5" ht="17.45" customHeight="1" x14ac:dyDescent="0.25">
      <c r="B108" s="28">
        <v>9900</v>
      </c>
      <c r="C108" s="163">
        <v>4.1399999999999997</v>
      </c>
      <c r="D108" s="37">
        <f t="shared" si="4"/>
        <v>4.82</v>
      </c>
      <c r="E108" s="34">
        <f t="shared" si="2"/>
        <v>482</v>
      </c>
    </row>
    <row r="109" spans="1:5" ht="17.45" customHeight="1" x14ac:dyDescent="0.25">
      <c r="B109" s="28">
        <v>10000</v>
      </c>
      <c r="C109" s="163">
        <v>3.81</v>
      </c>
      <c r="D109" s="37">
        <f t="shared" si="4"/>
        <v>3.9749999999999996</v>
      </c>
      <c r="E109" s="34">
        <f t="shared" si="2"/>
        <v>397.49999999999994</v>
      </c>
    </row>
    <row r="110" spans="1:5" ht="17.45" customHeight="1" x14ac:dyDescent="0.25">
      <c r="B110" s="28">
        <v>10100</v>
      </c>
      <c r="C110" s="163">
        <v>12.58</v>
      </c>
      <c r="D110" s="37">
        <f t="shared" si="4"/>
        <v>8.1950000000000003</v>
      </c>
      <c r="E110" s="34">
        <f t="shared" si="2"/>
        <v>819.5</v>
      </c>
    </row>
    <row r="111" spans="1:5" ht="17.45" customHeight="1" x14ac:dyDescent="0.25">
      <c r="B111" s="28">
        <v>10200</v>
      </c>
      <c r="C111" s="163">
        <v>13.2</v>
      </c>
      <c r="D111" s="37">
        <f t="shared" si="4"/>
        <v>12.89</v>
      </c>
      <c r="E111" s="34">
        <f t="shared" si="2"/>
        <v>1289</v>
      </c>
    </row>
    <row r="112" spans="1:5" ht="17.45" customHeight="1" x14ac:dyDescent="0.25">
      <c r="B112" s="28">
        <v>10300</v>
      </c>
      <c r="C112" s="163">
        <v>4.67</v>
      </c>
      <c r="D112" s="37">
        <f t="shared" si="4"/>
        <v>8.9349999999999987</v>
      </c>
      <c r="E112" s="34">
        <f t="shared" si="2"/>
        <v>893.49999999999989</v>
      </c>
    </row>
    <row r="113" spans="1:8" ht="17.45" customHeight="1" x14ac:dyDescent="0.25">
      <c r="B113" s="28">
        <v>10400</v>
      </c>
      <c r="C113" s="163">
        <v>5.01</v>
      </c>
      <c r="D113" s="37">
        <f t="shared" si="4"/>
        <v>4.84</v>
      </c>
      <c r="E113" s="34">
        <f t="shared" si="2"/>
        <v>484</v>
      </c>
    </row>
    <row r="114" spans="1:8" ht="17.45" customHeight="1" x14ac:dyDescent="0.25">
      <c r="B114" s="28">
        <v>10500</v>
      </c>
      <c r="C114" s="163">
        <v>4.4000000000000004</v>
      </c>
      <c r="D114" s="37">
        <f t="shared" si="4"/>
        <v>4.7050000000000001</v>
      </c>
      <c r="E114" s="34">
        <f t="shared" si="2"/>
        <v>470.5</v>
      </c>
    </row>
    <row r="115" spans="1:8" ht="17.45" customHeight="1" x14ac:dyDescent="0.25">
      <c r="B115" s="28">
        <v>10600</v>
      </c>
      <c r="C115" s="163">
        <v>4.33</v>
      </c>
      <c r="D115" s="37">
        <f t="shared" si="4"/>
        <v>4.3650000000000002</v>
      </c>
      <c r="E115" s="34">
        <f t="shared" si="2"/>
        <v>436.5</v>
      </c>
    </row>
    <row r="116" spans="1:8" ht="17.45" customHeight="1" x14ac:dyDescent="0.25">
      <c r="B116" s="28">
        <v>10700</v>
      </c>
      <c r="C116" s="163">
        <v>3.85</v>
      </c>
      <c r="D116" s="37">
        <f t="shared" si="4"/>
        <v>4.09</v>
      </c>
      <c r="E116" s="34">
        <f t="shared" si="2"/>
        <v>409</v>
      </c>
    </row>
    <row r="117" spans="1:8" ht="17.45" customHeight="1" x14ac:dyDescent="0.25">
      <c r="B117" s="28">
        <v>10800</v>
      </c>
      <c r="C117" s="163">
        <v>5.54</v>
      </c>
      <c r="D117" s="37">
        <f t="shared" si="4"/>
        <v>4.6950000000000003</v>
      </c>
      <c r="E117" s="34">
        <f t="shared" si="2"/>
        <v>469.5</v>
      </c>
    </row>
    <row r="118" spans="1:8" ht="17.45" customHeight="1" x14ac:dyDescent="0.25">
      <c r="B118" s="28">
        <v>10900</v>
      </c>
      <c r="C118" s="163">
        <v>6.98</v>
      </c>
      <c r="D118" s="37">
        <f t="shared" si="4"/>
        <v>6.26</v>
      </c>
      <c r="E118" s="34">
        <f t="shared" si="2"/>
        <v>626</v>
      </c>
    </row>
    <row r="119" spans="1:8" ht="17.45" customHeight="1" x14ac:dyDescent="0.25">
      <c r="B119" s="28">
        <v>11000</v>
      </c>
      <c r="C119" s="163">
        <v>5.97</v>
      </c>
      <c r="D119" s="37">
        <f t="shared" si="4"/>
        <v>6.4749999999999996</v>
      </c>
      <c r="E119" s="34">
        <f t="shared" si="2"/>
        <v>647.5</v>
      </c>
    </row>
    <row r="120" spans="1:8" ht="17.45" customHeight="1" thickBot="1" x14ac:dyDescent="0.3">
      <c r="B120" s="28">
        <v>11109.33</v>
      </c>
      <c r="C120" s="164">
        <v>8.17</v>
      </c>
      <c r="D120" s="37">
        <f t="shared" si="4"/>
        <v>7.07</v>
      </c>
      <c r="E120" s="34">
        <f t="shared" si="2"/>
        <v>772.96309999999949</v>
      </c>
    </row>
    <row r="121" spans="1:8" ht="17.45" customHeight="1" thickBot="1" x14ac:dyDescent="0.3">
      <c r="B121" s="814" t="s">
        <v>320</v>
      </c>
      <c r="C121" s="815"/>
      <c r="D121" s="815"/>
      <c r="E121" s="816"/>
    </row>
    <row r="122" spans="1:8" ht="16.5" thickBot="1" x14ac:dyDescent="0.3">
      <c r="B122" s="29"/>
      <c r="C122" s="127"/>
      <c r="D122" s="285" t="s">
        <v>23</v>
      </c>
      <c r="E122" s="36">
        <f>+SUM(E6:E121)</f>
        <v>265873.34225499997</v>
      </c>
      <c r="G122" s="14"/>
      <c r="H122" s="6"/>
    </row>
    <row r="123" spans="1:8" ht="15.75" x14ac:dyDescent="0.25">
      <c r="B123" s="21"/>
      <c r="C123" s="52"/>
      <c r="D123" s="41"/>
      <c r="E123" s="41"/>
      <c r="F123" s="2"/>
      <c r="G123" s="14"/>
      <c r="H123" s="6"/>
    </row>
    <row r="124" spans="1:8" ht="16.5" thickBot="1" x14ac:dyDescent="0.3">
      <c r="B124" s="53" t="s">
        <v>189</v>
      </c>
      <c r="C124" s="16"/>
      <c r="D124" s="22"/>
      <c r="E124" s="31"/>
      <c r="G124" s="14"/>
      <c r="H124" s="6"/>
    </row>
    <row r="125" spans="1:8" ht="15.75" x14ac:dyDescent="0.25">
      <c r="B125" s="984" t="s">
        <v>32</v>
      </c>
      <c r="C125" s="985"/>
      <c r="D125" s="986"/>
      <c r="E125" s="436" t="s">
        <v>18</v>
      </c>
      <c r="G125" s="14"/>
      <c r="H125" s="6"/>
    </row>
    <row r="126" spans="1:8" ht="16.5" thickBot="1" x14ac:dyDescent="0.3">
      <c r="B126" s="987"/>
      <c r="C126" s="988"/>
      <c r="D126" s="989"/>
      <c r="E126" s="440" t="s">
        <v>242</v>
      </c>
      <c r="G126" s="14"/>
      <c r="H126" s="6"/>
    </row>
    <row r="127" spans="1:8" s="443" customFormat="1" ht="15.75" x14ac:dyDescent="0.25">
      <c r="A127" s="441"/>
      <c r="B127" s="823" t="s">
        <v>323</v>
      </c>
      <c r="C127" s="824"/>
      <c r="D127" s="825"/>
      <c r="E127" s="444">
        <f>31.7*165*2</f>
        <v>10461</v>
      </c>
    </row>
    <row r="128" spans="1:8" s="443" customFormat="1" ht="15.75" x14ac:dyDescent="0.25">
      <c r="A128" s="441"/>
      <c r="B128" s="826" t="s">
        <v>324</v>
      </c>
      <c r="C128" s="827"/>
      <c r="D128" s="828"/>
      <c r="E128" s="444">
        <f>6.8*165*2</f>
        <v>2244</v>
      </c>
    </row>
    <row r="129" spans="1:8" s="443" customFormat="1" ht="15" customHeight="1" thickBot="1" x14ac:dyDescent="0.3">
      <c r="A129" s="441"/>
      <c r="B129" s="829" t="s">
        <v>323</v>
      </c>
      <c r="C129" s="830"/>
      <c r="D129" s="831"/>
      <c r="E129" s="442">
        <f>5.95*165*2</f>
        <v>1963.5</v>
      </c>
    </row>
    <row r="130" spans="1:8" ht="16.5" thickBot="1" x14ac:dyDescent="0.3">
      <c r="E130" s="23">
        <f>SUM(E127:E129)</f>
        <v>14668.5</v>
      </c>
    </row>
    <row r="132" spans="1:8" ht="15.75" thickBot="1" x14ac:dyDescent="0.3"/>
    <row r="133" spans="1:8" ht="15" customHeight="1" x14ac:dyDescent="0.25">
      <c r="B133" s="904" t="str">
        <f>+B1</f>
        <v>Terraplén con compactación especial</v>
      </c>
      <c r="C133" s="905"/>
      <c r="D133" s="906"/>
      <c r="E133" s="910">
        <f>+E122+E130</f>
        <v>280541.84225499997</v>
      </c>
      <c r="F133" s="912" t="s">
        <v>242</v>
      </c>
      <c r="H133" s="12"/>
    </row>
    <row r="134" spans="1:8" ht="15.75" customHeight="1" thickBot="1" x14ac:dyDescent="0.3">
      <c r="B134" s="907"/>
      <c r="C134" s="908"/>
      <c r="D134" s="909"/>
      <c r="E134" s="911"/>
      <c r="F134" s="913"/>
      <c r="H134" s="12"/>
    </row>
  </sheetData>
  <mergeCells count="13">
    <mergeCell ref="F133:F134"/>
    <mergeCell ref="E133:E134"/>
    <mergeCell ref="B133:D134"/>
    <mergeCell ref="B129:D129"/>
    <mergeCell ref="B127:D127"/>
    <mergeCell ref="B128:D128"/>
    <mergeCell ref="B121:E121"/>
    <mergeCell ref="B125:D126"/>
    <mergeCell ref="B3:E3"/>
    <mergeCell ref="B4:B5"/>
    <mergeCell ref="B69:E69"/>
    <mergeCell ref="B6:E6"/>
    <mergeCell ref="B103:E103"/>
  </mergeCells>
  <pageMargins left="1.1811023622047245" right="0.78740157480314965" top="1.1811023622047245" bottom="0.23622047244094491" header="0.23622047244094491" footer="0"/>
  <pageSetup paperSize="9" scale="86" fitToHeight="0" orientation="portrait" r:id="rId1"/>
  <headerFooter scaleWithDoc="0" alignWithMargins="0">
    <oddHeader>&amp;C&amp;G</oddHeader>
  </headerFooter>
  <rowBreaks count="1" manualBreakCount="1">
    <brk id="88" max="5" man="1"/>
  </rowBreaks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0"/>
  <sheetViews>
    <sheetView view="pageBreakPreview" zoomScale="90" zoomScaleNormal="100" zoomScaleSheetLayoutView="90" workbookViewId="0">
      <selection activeCell="L47" sqref="L47"/>
    </sheetView>
  </sheetViews>
  <sheetFormatPr baseColWidth="10" defaultColWidth="11.42578125" defaultRowHeight="15" x14ac:dyDescent="0.2"/>
  <cols>
    <col min="1" max="1" width="6" style="41" bestFit="1" customWidth="1"/>
    <col min="2" max="2" width="16.42578125" style="88" customWidth="1"/>
    <col min="3" max="3" width="16.28515625" style="41" customWidth="1"/>
    <col min="4" max="4" width="15.85546875" style="41" customWidth="1"/>
    <col min="5" max="5" width="10.7109375" style="41" customWidth="1"/>
    <col min="6" max="6" width="11.28515625" style="41" customWidth="1"/>
    <col min="7" max="7" width="12.7109375" style="41" customWidth="1"/>
    <col min="8" max="8" width="11.42578125" style="41"/>
    <col min="9" max="9" width="7.85546875" style="41" customWidth="1"/>
    <col min="10" max="10" width="6.42578125" style="41" customWidth="1"/>
    <col min="11" max="11" width="4" style="41" customWidth="1"/>
    <col min="12" max="16" width="11.42578125" style="41"/>
    <col min="17" max="31" width="11.42578125" style="41" customWidth="1"/>
    <col min="32" max="16384" width="11.42578125" style="41"/>
  </cols>
  <sheetData>
    <row r="1" spans="1:10" s="145" customFormat="1" ht="45.75" customHeight="1" x14ac:dyDescent="0.25">
      <c r="A1" s="461" t="s">
        <v>281</v>
      </c>
      <c r="B1" s="1052" t="s">
        <v>467</v>
      </c>
      <c r="C1" s="1052"/>
      <c r="D1" s="1052"/>
      <c r="E1" s="1052"/>
      <c r="F1" s="1052"/>
      <c r="G1" s="1052"/>
      <c r="H1" s="1052"/>
      <c r="I1" s="1052"/>
    </row>
    <row r="2" spans="1:10" ht="15.75" x14ac:dyDescent="0.25">
      <c r="A2" s="464"/>
      <c r="B2" s="488" t="s">
        <v>366</v>
      </c>
      <c r="C2" s="489"/>
      <c r="D2" s="490"/>
      <c r="E2" s="490"/>
      <c r="F2" s="490"/>
      <c r="G2" s="464"/>
      <c r="H2" s="464"/>
      <c r="I2" s="464"/>
    </row>
    <row r="3" spans="1:10" ht="15.75" thickBot="1" x14ac:dyDescent="0.25">
      <c r="A3" s="464"/>
      <c r="B3" s="465"/>
      <c r="C3" s="490"/>
      <c r="D3" s="490"/>
      <c r="E3" s="490"/>
      <c r="F3" s="490"/>
      <c r="G3" s="490"/>
      <c r="H3" s="464"/>
      <c r="I3" s="464"/>
    </row>
    <row r="4" spans="1:10" ht="47.25" x14ac:dyDescent="0.2">
      <c r="A4" s="464"/>
      <c r="B4" s="842" t="s">
        <v>367</v>
      </c>
      <c r="C4" s="469" t="s">
        <v>368</v>
      </c>
      <c r="D4" s="469" t="s">
        <v>369</v>
      </c>
      <c r="E4" s="470" t="s">
        <v>370</v>
      </c>
      <c r="F4" s="470" t="s">
        <v>360</v>
      </c>
      <c r="G4" s="471" t="s">
        <v>371</v>
      </c>
      <c r="H4" s="472" t="s">
        <v>359</v>
      </c>
      <c r="I4" s="464"/>
    </row>
    <row r="5" spans="1:10" ht="16.5" customHeight="1" x14ac:dyDescent="0.2">
      <c r="A5" s="464"/>
      <c r="B5" s="843"/>
      <c r="C5" s="474" t="s">
        <v>337</v>
      </c>
      <c r="D5" s="474" t="s">
        <v>337</v>
      </c>
      <c r="E5" s="475" t="s">
        <v>10</v>
      </c>
      <c r="F5" s="475" t="s">
        <v>241</v>
      </c>
      <c r="G5" s="475" t="s">
        <v>10</v>
      </c>
      <c r="H5" s="476" t="s">
        <v>242</v>
      </c>
      <c r="I5" s="464"/>
    </row>
    <row r="6" spans="1:10" ht="15.75" customHeight="1" thickBot="1" x14ac:dyDescent="0.25">
      <c r="A6" s="464"/>
      <c r="B6" s="844"/>
      <c r="C6" s="478">
        <v>3</v>
      </c>
      <c r="D6" s="479">
        <v>2</v>
      </c>
      <c r="E6" s="479">
        <v>1.1000000000000001</v>
      </c>
      <c r="F6" s="480">
        <v>0.9503317777109126</v>
      </c>
      <c r="G6" s="480">
        <v>4</v>
      </c>
      <c r="H6" s="528">
        <v>22.807962665061901</v>
      </c>
      <c r="I6" s="482"/>
      <c r="J6" s="512"/>
    </row>
    <row r="7" spans="1:10" ht="16.5" thickBot="1" x14ac:dyDescent="0.25">
      <c r="A7" s="464"/>
      <c r="B7" s="465"/>
      <c r="C7" s="520"/>
      <c r="D7" s="520"/>
      <c r="E7" s="520"/>
      <c r="F7" s="464"/>
      <c r="G7" s="483" t="s">
        <v>23</v>
      </c>
      <c r="H7" s="484">
        <v>22.807962665061901</v>
      </c>
      <c r="I7" s="482"/>
      <c r="J7" s="512"/>
    </row>
    <row r="8" spans="1:10" ht="20.25" customHeight="1" thickBot="1" x14ac:dyDescent="0.25">
      <c r="A8" s="482"/>
      <c r="B8" s="488"/>
      <c r="C8" s="482"/>
      <c r="D8" s="482"/>
      <c r="E8" s="482"/>
      <c r="F8" s="482"/>
      <c r="G8" s="482"/>
      <c r="H8" s="482"/>
      <c r="I8" s="482"/>
      <c r="J8" s="512"/>
    </row>
    <row r="9" spans="1:10" ht="15.75" customHeight="1" x14ac:dyDescent="0.2">
      <c r="A9" s="464"/>
      <c r="B9" s="842" t="s">
        <v>372</v>
      </c>
      <c r="C9" s="469" t="s">
        <v>373</v>
      </c>
      <c r="D9" s="469" t="s">
        <v>369</v>
      </c>
      <c r="E9" s="470" t="s">
        <v>374</v>
      </c>
      <c r="F9" s="470" t="s">
        <v>76</v>
      </c>
      <c r="G9" s="471" t="s">
        <v>356</v>
      </c>
      <c r="H9" s="472" t="s">
        <v>359</v>
      </c>
      <c r="I9" s="482"/>
      <c r="J9" s="512"/>
    </row>
    <row r="10" spans="1:10" ht="15.75" x14ac:dyDescent="0.2">
      <c r="A10" s="482"/>
      <c r="B10" s="1053"/>
      <c r="C10" s="474" t="s">
        <v>337</v>
      </c>
      <c r="D10" s="474" t="s">
        <v>337</v>
      </c>
      <c r="E10" s="475" t="s">
        <v>10</v>
      </c>
      <c r="F10" s="475" t="s">
        <v>10</v>
      </c>
      <c r="G10" s="475" t="s">
        <v>10</v>
      </c>
      <c r="H10" s="476" t="s">
        <v>242</v>
      </c>
      <c r="I10" s="482"/>
      <c r="J10" s="512"/>
    </row>
    <row r="11" spans="1:10" ht="15" customHeight="1" x14ac:dyDescent="0.2">
      <c r="A11" s="482"/>
      <c r="B11" s="529" t="s">
        <v>375</v>
      </c>
      <c r="C11" s="530">
        <v>1</v>
      </c>
      <c r="D11" s="531">
        <v>2</v>
      </c>
      <c r="E11" s="532">
        <v>1.2</v>
      </c>
      <c r="F11" s="531">
        <v>2.0499999999999998</v>
      </c>
      <c r="G11" s="531">
        <v>13.7</v>
      </c>
      <c r="H11" s="533">
        <v>67.403999999999996</v>
      </c>
      <c r="I11" s="482"/>
      <c r="J11" s="512"/>
    </row>
    <row r="12" spans="1:10" ht="47.25" x14ac:dyDescent="0.2">
      <c r="A12" s="482"/>
      <c r="B12" s="1054"/>
      <c r="C12" s="534" t="s">
        <v>376</v>
      </c>
      <c r="D12" s="534" t="s">
        <v>377</v>
      </c>
      <c r="E12" s="474" t="s">
        <v>374</v>
      </c>
      <c r="F12" s="474" t="s">
        <v>76</v>
      </c>
      <c r="G12" s="475" t="s">
        <v>356</v>
      </c>
      <c r="H12" s="476" t="s">
        <v>359</v>
      </c>
      <c r="I12" s="527"/>
    </row>
    <row r="13" spans="1:10" ht="15.75" customHeight="1" x14ac:dyDescent="0.2">
      <c r="A13" s="464"/>
      <c r="B13" s="1053"/>
      <c r="C13" s="474" t="s">
        <v>337</v>
      </c>
      <c r="D13" s="474" t="s">
        <v>337</v>
      </c>
      <c r="E13" s="475" t="s">
        <v>10</v>
      </c>
      <c r="F13" s="475" t="s">
        <v>10</v>
      </c>
      <c r="G13" s="475" t="s">
        <v>10</v>
      </c>
      <c r="H13" s="476" t="s">
        <v>242</v>
      </c>
      <c r="I13" s="527"/>
    </row>
    <row r="14" spans="1:10" ht="15.75" thickBot="1" x14ac:dyDescent="0.25">
      <c r="A14" s="464"/>
      <c r="B14" s="477" t="s">
        <v>378</v>
      </c>
      <c r="C14" s="479">
        <v>2</v>
      </c>
      <c r="D14" s="479">
        <v>2</v>
      </c>
      <c r="E14" s="479">
        <v>0.35</v>
      </c>
      <c r="F14" s="479">
        <v>0.4</v>
      </c>
      <c r="G14" s="479">
        <v>2.0499999999999998</v>
      </c>
      <c r="H14" s="535">
        <v>1.1479999999999999</v>
      </c>
      <c r="I14" s="464"/>
    </row>
    <row r="15" spans="1:10" ht="16.5" thickBot="1" x14ac:dyDescent="0.25">
      <c r="A15" s="464"/>
      <c r="B15" s="465"/>
      <c r="C15" s="464"/>
      <c r="D15" s="464"/>
      <c r="E15" s="464"/>
      <c r="F15" s="464"/>
      <c r="G15" s="483" t="s">
        <v>23</v>
      </c>
      <c r="H15" s="484">
        <v>68.551999999999992</v>
      </c>
      <c r="I15" s="464"/>
    </row>
    <row r="16" spans="1:10" ht="15.75" customHeight="1" thickBot="1" x14ac:dyDescent="0.25">
      <c r="A16" s="464"/>
      <c r="B16" s="465"/>
      <c r="C16" s="464"/>
      <c r="D16" s="464"/>
      <c r="E16" s="482"/>
      <c r="F16" s="482"/>
      <c r="G16" s="482"/>
      <c r="H16" s="482"/>
      <c r="I16" s="482"/>
    </row>
    <row r="17" spans="1:9" ht="31.5" x14ac:dyDescent="0.2">
      <c r="A17" s="464"/>
      <c r="B17" s="842" t="s">
        <v>379</v>
      </c>
      <c r="C17" s="469" t="s">
        <v>380</v>
      </c>
      <c r="D17" s="469" t="s">
        <v>369</v>
      </c>
      <c r="E17" s="470" t="s">
        <v>374</v>
      </c>
      <c r="F17" s="470" t="s">
        <v>76</v>
      </c>
      <c r="G17" s="471" t="s">
        <v>356</v>
      </c>
      <c r="H17" s="472" t="s">
        <v>359</v>
      </c>
      <c r="I17" s="464"/>
    </row>
    <row r="18" spans="1:9" ht="15.75" x14ac:dyDescent="0.2">
      <c r="A18" s="464"/>
      <c r="B18" s="843"/>
      <c r="C18" s="474" t="s">
        <v>337</v>
      </c>
      <c r="D18" s="474" t="s">
        <v>337</v>
      </c>
      <c r="E18" s="475" t="s">
        <v>10</v>
      </c>
      <c r="F18" s="475" t="s">
        <v>10</v>
      </c>
      <c r="G18" s="475" t="s">
        <v>10</v>
      </c>
      <c r="H18" s="476" t="s">
        <v>242</v>
      </c>
      <c r="I18" s="464"/>
    </row>
    <row r="19" spans="1:9" ht="15.75" customHeight="1" thickBot="1" x14ac:dyDescent="0.25">
      <c r="A19" s="464"/>
      <c r="B19" s="844"/>
      <c r="C19" s="478">
        <v>2</v>
      </c>
      <c r="D19" s="479">
        <v>2</v>
      </c>
      <c r="E19" s="479">
        <v>1.2</v>
      </c>
      <c r="F19" s="480">
        <v>0.25</v>
      </c>
      <c r="G19" s="480">
        <v>12.9</v>
      </c>
      <c r="H19" s="528">
        <v>15.48</v>
      </c>
      <c r="I19" s="464"/>
    </row>
    <row r="20" spans="1:9" ht="16.5" thickBot="1" x14ac:dyDescent="0.25">
      <c r="A20" s="464"/>
      <c r="B20" s="465"/>
      <c r="C20" s="520"/>
      <c r="D20" s="520"/>
      <c r="E20" s="520"/>
      <c r="F20" s="464"/>
      <c r="G20" s="483" t="s">
        <v>23</v>
      </c>
      <c r="H20" s="484">
        <v>15.48</v>
      </c>
      <c r="I20" s="536"/>
    </row>
    <row r="21" spans="1:9" ht="15.75" customHeight="1" thickBot="1" x14ac:dyDescent="0.25">
      <c r="A21" s="464"/>
      <c r="B21" s="488" t="s">
        <v>381</v>
      </c>
      <c r="C21" s="464"/>
      <c r="D21" s="464"/>
      <c r="E21" s="464"/>
      <c r="F21" s="536"/>
      <c r="G21" s="536"/>
      <c r="H21" s="536"/>
      <c r="I21" s="482"/>
    </row>
    <row r="22" spans="1:9" ht="47.25" x14ac:dyDescent="0.2">
      <c r="A22" s="464"/>
      <c r="B22" s="842" t="s">
        <v>367</v>
      </c>
      <c r="C22" s="469" t="s">
        <v>382</v>
      </c>
      <c r="D22" s="469" t="s">
        <v>383</v>
      </c>
      <c r="E22" s="470" t="s">
        <v>370</v>
      </c>
      <c r="F22" s="470" t="s">
        <v>360</v>
      </c>
      <c r="G22" s="471" t="s">
        <v>371</v>
      </c>
      <c r="H22" s="472" t="s">
        <v>359</v>
      </c>
      <c r="I22" s="482"/>
    </row>
    <row r="23" spans="1:9" ht="15.75" x14ac:dyDescent="0.2">
      <c r="A23" s="464"/>
      <c r="B23" s="843"/>
      <c r="C23" s="474" t="s">
        <v>337</v>
      </c>
      <c r="D23" s="474" t="s">
        <v>337</v>
      </c>
      <c r="E23" s="475" t="s">
        <v>10</v>
      </c>
      <c r="F23" s="475" t="s">
        <v>241</v>
      </c>
      <c r="G23" s="475" t="s">
        <v>10</v>
      </c>
      <c r="H23" s="476" t="s">
        <v>242</v>
      </c>
      <c r="I23" s="482"/>
    </row>
    <row r="24" spans="1:9" ht="15.75" customHeight="1" thickBot="1" x14ac:dyDescent="0.25">
      <c r="A24" s="464"/>
      <c r="B24" s="844"/>
      <c r="C24" s="478">
        <v>3</v>
      </c>
      <c r="D24" s="479">
        <v>2</v>
      </c>
      <c r="E24" s="479">
        <v>1.1000000000000001</v>
      </c>
      <c r="F24" s="480">
        <v>0.9503317777109126</v>
      </c>
      <c r="G24" s="480">
        <v>4.2</v>
      </c>
      <c r="H24" s="528">
        <v>23.948360798314997</v>
      </c>
      <c r="I24" s="482"/>
    </row>
    <row r="25" spans="1:9" ht="15.75" customHeight="1" thickBot="1" x14ac:dyDescent="0.25">
      <c r="A25" s="464"/>
      <c r="B25" s="465"/>
      <c r="C25" s="520"/>
      <c r="D25" s="520"/>
      <c r="E25" s="520"/>
      <c r="F25" s="464"/>
      <c r="G25" s="483" t="s">
        <v>23</v>
      </c>
      <c r="H25" s="484">
        <v>23.948360798314997</v>
      </c>
      <c r="I25" s="482"/>
    </row>
    <row r="26" spans="1:9" ht="16.5" thickBot="1" x14ac:dyDescent="0.25">
      <c r="A26" s="464"/>
      <c r="B26" s="488"/>
      <c r="C26" s="482"/>
      <c r="D26" s="482"/>
      <c r="E26" s="482"/>
      <c r="F26" s="482"/>
      <c r="G26" s="482"/>
      <c r="H26" s="482"/>
      <c r="I26" s="527"/>
    </row>
    <row r="27" spans="1:9" ht="47.25" x14ac:dyDescent="0.2">
      <c r="A27" s="464"/>
      <c r="B27" s="842" t="s">
        <v>372</v>
      </c>
      <c r="C27" s="469" t="s">
        <v>384</v>
      </c>
      <c r="D27" s="469" t="s">
        <v>383</v>
      </c>
      <c r="E27" s="470" t="s">
        <v>374</v>
      </c>
      <c r="F27" s="470" t="s">
        <v>76</v>
      </c>
      <c r="G27" s="471" t="s">
        <v>356</v>
      </c>
      <c r="H27" s="472" t="s">
        <v>359</v>
      </c>
      <c r="I27" s="527"/>
    </row>
    <row r="28" spans="1:9" ht="15.75" x14ac:dyDescent="0.2">
      <c r="A28" s="464"/>
      <c r="B28" s="1053"/>
      <c r="C28" s="474" t="s">
        <v>337</v>
      </c>
      <c r="D28" s="474" t="s">
        <v>337</v>
      </c>
      <c r="E28" s="475" t="s">
        <v>10</v>
      </c>
      <c r="F28" s="475" t="s">
        <v>10</v>
      </c>
      <c r="G28" s="475" t="s">
        <v>10</v>
      </c>
      <c r="H28" s="476" t="s">
        <v>242</v>
      </c>
      <c r="I28" s="464"/>
    </row>
    <row r="29" spans="1:9" ht="15.75" customHeight="1" x14ac:dyDescent="0.2">
      <c r="A29" s="464"/>
      <c r="B29" s="529" t="s">
        <v>375</v>
      </c>
      <c r="C29" s="530">
        <v>1</v>
      </c>
      <c r="D29" s="531">
        <v>2</v>
      </c>
      <c r="E29" s="532">
        <v>1</v>
      </c>
      <c r="F29" s="531">
        <v>1.3</v>
      </c>
      <c r="G29" s="531">
        <v>13.7</v>
      </c>
      <c r="H29" s="533">
        <v>35.619999999999997</v>
      </c>
      <c r="I29" s="464"/>
    </row>
    <row r="30" spans="1:9" ht="47.25" x14ac:dyDescent="0.2">
      <c r="A30" s="464"/>
      <c r="B30" s="1054" t="s">
        <v>372</v>
      </c>
      <c r="C30" s="534" t="s">
        <v>385</v>
      </c>
      <c r="D30" s="534" t="s">
        <v>383</v>
      </c>
      <c r="E30" s="474" t="s">
        <v>374</v>
      </c>
      <c r="F30" s="474" t="s">
        <v>358</v>
      </c>
      <c r="G30" s="475" t="s">
        <v>356</v>
      </c>
      <c r="H30" s="476" t="s">
        <v>359</v>
      </c>
      <c r="I30" s="464"/>
    </row>
    <row r="31" spans="1:9" ht="15.75" customHeight="1" x14ac:dyDescent="0.2">
      <c r="A31" s="464"/>
      <c r="B31" s="1053"/>
      <c r="C31" s="474" t="s">
        <v>337</v>
      </c>
      <c r="D31" s="474" t="s">
        <v>337</v>
      </c>
      <c r="E31" s="475" t="s">
        <v>10</v>
      </c>
      <c r="F31" s="475" t="s">
        <v>10</v>
      </c>
      <c r="G31" s="475" t="s">
        <v>10</v>
      </c>
      <c r="H31" s="476" t="s">
        <v>242</v>
      </c>
      <c r="I31" s="464"/>
    </row>
    <row r="32" spans="1:9" ht="30" x14ac:dyDescent="0.2">
      <c r="A32" s="464"/>
      <c r="B32" s="537" t="s">
        <v>386</v>
      </c>
      <c r="C32" s="531">
        <v>1</v>
      </c>
      <c r="D32" s="531">
        <v>2</v>
      </c>
      <c r="E32" s="531">
        <v>1.2</v>
      </c>
      <c r="F32" s="531">
        <v>0.25</v>
      </c>
      <c r="G32" s="531">
        <v>13.7</v>
      </c>
      <c r="H32" s="538">
        <v>8.2199999999999989</v>
      </c>
      <c r="I32" s="464"/>
    </row>
    <row r="33" spans="1:9" ht="15" customHeight="1" x14ac:dyDescent="0.2">
      <c r="A33" s="464"/>
      <c r="B33" s="1059" t="s">
        <v>387</v>
      </c>
      <c r="C33" s="892">
        <v>2</v>
      </c>
      <c r="D33" s="892">
        <v>2</v>
      </c>
      <c r="E33" s="540" t="s">
        <v>388</v>
      </c>
      <c r="F33" s="892">
        <v>0.25</v>
      </c>
      <c r="G33" s="1055"/>
      <c r="H33" s="1057">
        <v>6.23</v>
      </c>
      <c r="I33" s="464"/>
    </row>
    <row r="34" spans="1:9" ht="15.75" thickBot="1" x14ac:dyDescent="0.25">
      <c r="A34" s="464"/>
      <c r="B34" s="1060"/>
      <c r="C34" s="893"/>
      <c r="D34" s="893"/>
      <c r="E34" s="479">
        <v>6.23</v>
      </c>
      <c r="F34" s="893"/>
      <c r="G34" s="1056"/>
      <c r="H34" s="1058"/>
      <c r="I34" s="464"/>
    </row>
    <row r="35" spans="1:9" ht="16.5" thickBot="1" x14ac:dyDescent="0.25">
      <c r="A35" s="464"/>
      <c r="B35" s="464"/>
      <c r="C35" s="464"/>
      <c r="D35" s="464"/>
      <c r="E35" s="464"/>
      <c r="F35" s="464"/>
      <c r="G35" s="483" t="s">
        <v>23</v>
      </c>
      <c r="H35" s="484">
        <v>50.069999999999993</v>
      </c>
      <c r="I35" s="464"/>
    </row>
    <row r="36" spans="1:9" ht="15.75" customHeight="1" thickBot="1" x14ac:dyDescent="0.25">
      <c r="A36" s="464"/>
      <c r="B36" s="464"/>
      <c r="C36" s="464"/>
      <c r="D36" s="464"/>
      <c r="E36" s="464"/>
      <c r="F36" s="482"/>
      <c r="G36" s="482"/>
      <c r="H36" s="482"/>
      <c r="I36" s="482"/>
    </row>
    <row r="37" spans="1:9" ht="31.5" x14ac:dyDescent="0.2">
      <c r="A37" s="464"/>
      <c r="B37" s="842" t="s">
        <v>379</v>
      </c>
      <c r="C37" s="469" t="s">
        <v>389</v>
      </c>
      <c r="D37" s="469" t="s">
        <v>369</v>
      </c>
      <c r="E37" s="470" t="s">
        <v>374</v>
      </c>
      <c r="F37" s="470" t="s">
        <v>76</v>
      </c>
      <c r="G37" s="471" t="s">
        <v>356</v>
      </c>
      <c r="H37" s="472" t="s">
        <v>359</v>
      </c>
      <c r="I37" s="464"/>
    </row>
    <row r="38" spans="1:9" ht="15.75" x14ac:dyDescent="0.2">
      <c r="A38" s="464"/>
      <c r="B38" s="843"/>
      <c r="C38" s="474" t="s">
        <v>337</v>
      </c>
      <c r="D38" s="474" t="s">
        <v>337</v>
      </c>
      <c r="E38" s="475" t="s">
        <v>10</v>
      </c>
      <c r="F38" s="475" t="s">
        <v>10</v>
      </c>
      <c r="G38" s="475" t="s">
        <v>10</v>
      </c>
      <c r="H38" s="476" t="s">
        <v>242</v>
      </c>
      <c r="I38" s="464"/>
    </row>
    <row r="39" spans="1:9" ht="15.75" customHeight="1" thickBot="1" x14ac:dyDescent="0.25">
      <c r="A39" s="464"/>
      <c r="B39" s="844"/>
      <c r="C39" s="478">
        <v>1</v>
      </c>
      <c r="D39" s="479">
        <v>2</v>
      </c>
      <c r="E39" s="479">
        <v>1.2</v>
      </c>
      <c r="F39" s="480">
        <v>0.25</v>
      </c>
      <c r="G39" s="480">
        <v>12.9</v>
      </c>
      <c r="H39" s="528">
        <v>7.74</v>
      </c>
      <c r="I39" s="464"/>
    </row>
    <row r="40" spans="1:9" ht="16.5" thickBot="1" x14ac:dyDescent="0.25">
      <c r="A40" s="464"/>
      <c r="B40" s="465"/>
      <c r="C40" s="520"/>
      <c r="D40" s="520"/>
      <c r="E40" s="520"/>
      <c r="F40" s="464"/>
      <c r="G40" s="483" t="s">
        <v>23</v>
      </c>
      <c r="H40" s="484">
        <v>7.74</v>
      </c>
      <c r="I40" s="464"/>
    </row>
    <row r="41" spans="1:9" ht="15.75" thickBot="1" x14ac:dyDescent="0.25">
      <c r="A41" s="464"/>
      <c r="B41" s="465"/>
      <c r="C41" s="464"/>
      <c r="D41" s="464"/>
      <c r="E41" s="464"/>
      <c r="F41" s="464"/>
      <c r="G41" s="464"/>
      <c r="H41" s="464"/>
      <c r="I41" s="464"/>
    </row>
    <row r="42" spans="1:9" ht="43.5" customHeight="1" thickBot="1" x14ac:dyDescent="0.25">
      <c r="A42" s="464"/>
      <c r="B42" s="1045" t="s">
        <v>467</v>
      </c>
      <c r="C42" s="1046"/>
      <c r="D42" s="1046"/>
      <c r="E42" s="1046"/>
      <c r="F42" s="1046"/>
      <c r="G42" s="325">
        <v>188.59832346337689</v>
      </c>
      <c r="H42" s="486" t="s">
        <v>242</v>
      </c>
    </row>
    <row r="43" spans="1:9" ht="15.75" x14ac:dyDescent="0.2">
      <c r="B43" s="53"/>
      <c r="C43" s="53"/>
      <c r="D43" s="53"/>
      <c r="E43" s="53"/>
      <c r="F43" s="53"/>
      <c r="G43" s="53"/>
      <c r="H43" s="53"/>
    </row>
    <row r="44" spans="1:9" ht="15.75" x14ac:dyDescent="0.2">
      <c r="B44" s="53"/>
      <c r="C44" s="53"/>
      <c r="D44" s="53"/>
      <c r="E44" s="53"/>
      <c r="F44" s="53"/>
      <c r="G44" s="53"/>
      <c r="H44" s="53"/>
    </row>
    <row r="45" spans="1:9" ht="15.75" x14ac:dyDescent="0.2">
      <c r="B45" s="53"/>
      <c r="C45" s="53"/>
      <c r="D45" s="53"/>
      <c r="E45" s="53"/>
      <c r="F45" s="53"/>
      <c r="G45" s="53"/>
      <c r="H45" s="53"/>
    </row>
    <row r="46" spans="1:9" ht="15.75" x14ac:dyDescent="0.2">
      <c r="B46" s="53"/>
      <c r="C46" s="53"/>
      <c r="D46" s="53"/>
      <c r="E46" s="53"/>
      <c r="F46" s="53"/>
      <c r="G46" s="53"/>
      <c r="H46" s="53"/>
    </row>
    <row r="47" spans="1:9" ht="15.75" x14ac:dyDescent="0.2">
      <c r="B47" s="53"/>
      <c r="C47" s="53"/>
      <c r="D47" s="53"/>
      <c r="E47" s="53"/>
      <c r="F47" s="53"/>
      <c r="G47" s="53"/>
      <c r="H47" s="53"/>
    </row>
    <row r="48" spans="1:9" ht="15.75" x14ac:dyDescent="0.2">
      <c r="B48" s="53"/>
      <c r="C48" s="53"/>
      <c r="D48" s="53"/>
      <c r="E48" s="53"/>
      <c r="F48" s="53"/>
      <c r="G48" s="53"/>
      <c r="H48" s="53"/>
    </row>
    <row r="49" spans="2:3" x14ac:dyDescent="0.2">
      <c r="C49" s="60"/>
    </row>
    <row r="50" spans="2:3" x14ac:dyDescent="0.2">
      <c r="B50" s="41"/>
    </row>
  </sheetData>
  <mergeCells count="16">
    <mergeCell ref="G33:G34"/>
    <mergeCell ref="H33:H34"/>
    <mergeCell ref="B37:B39"/>
    <mergeCell ref="B42:F42"/>
    <mergeCell ref="B27:B28"/>
    <mergeCell ref="B30:B31"/>
    <mergeCell ref="B33:B34"/>
    <mergeCell ref="C33:C34"/>
    <mergeCell ref="D33:D34"/>
    <mergeCell ref="F33:F34"/>
    <mergeCell ref="B22:B24"/>
    <mergeCell ref="B1:I1"/>
    <mergeCell ref="B4:B6"/>
    <mergeCell ref="B9:B10"/>
    <mergeCell ref="B12:B13"/>
    <mergeCell ref="B17:B19"/>
  </mergeCells>
  <pageMargins left="1.1811023622047245" right="0.78740157480314965" top="1.1811023622047245" bottom="0.23622047244094491" header="0.23622047244094491" footer="0"/>
  <pageSetup paperSize="9" scale="79" fitToHeight="0" orientation="portrait" r:id="rId1"/>
  <headerFooter scaleWithDoc="0" alignWithMargins="0">
    <oddHeader>&amp;C&amp;G</oddHeader>
  </headerFooter>
  <drawing r:id="rId2"/>
  <legacyDrawingHF r:id="rId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23"/>
  <sheetViews>
    <sheetView view="pageBreakPreview" zoomScale="90" zoomScaleNormal="100" zoomScaleSheetLayoutView="90" workbookViewId="0">
      <selection activeCell="J15" sqref="J15"/>
    </sheetView>
  </sheetViews>
  <sheetFormatPr baseColWidth="10" defaultColWidth="11.42578125" defaultRowHeight="15" x14ac:dyDescent="0.2"/>
  <cols>
    <col min="1" max="1" width="6" style="41" bestFit="1" customWidth="1"/>
    <col min="2" max="2" width="14.85546875" style="88" customWidth="1"/>
    <col min="3" max="3" width="15.140625" style="41" customWidth="1"/>
    <col min="4" max="4" width="19.5703125" style="41" customWidth="1"/>
    <col min="5" max="5" width="12" style="41" customWidth="1"/>
    <col min="6" max="6" width="12.85546875" style="41" customWidth="1"/>
    <col min="7" max="7" width="15.28515625" style="41" customWidth="1"/>
    <col min="8" max="8" width="11.42578125" style="41"/>
    <col min="9" max="9" width="10.85546875" style="41" customWidth="1"/>
    <col min="10" max="10" width="6.42578125" style="41" customWidth="1"/>
    <col min="11" max="11" width="4" style="41" customWidth="1"/>
    <col min="12" max="16" width="11.42578125" style="41"/>
    <col min="17" max="31" width="11.42578125" style="41" customWidth="1"/>
    <col min="32" max="16384" width="11.42578125" style="41"/>
  </cols>
  <sheetData>
    <row r="1" spans="1:10" s="145" customFormat="1" ht="47.25" customHeight="1" x14ac:dyDescent="0.25">
      <c r="A1" s="461" t="s">
        <v>283</v>
      </c>
      <c r="B1" s="1052" t="s">
        <v>285</v>
      </c>
      <c r="C1" s="1052"/>
      <c r="D1" s="1052"/>
      <c r="E1" s="1052"/>
      <c r="F1" s="1052"/>
      <c r="G1" s="1052"/>
      <c r="H1" s="1052"/>
      <c r="I1" s="1052"/>
    </row>
    <row r="2" spans="1:10" ht="15.75" thickBot="1" x14ac:dyDescent="0.25">
      <c r="A2" s="464"/>
      <c r="B2" s="465"/>
      <c r="C2" s="464"/>
      <c r="D2" s="464"/>
      <c r="E2" s="464"/>
      <c r="F2" s="464"/>
      <c r="G2" s="464"/>
      <c r="H2" s="464"/>
      <c r="I2" s="464"/>
    </row>
    <row r="3" spans="1:10" ht="15.75" x14ac:dyDescent="0.2">
      <c r="A3" s="464"/>
      <c r="B3" s="1049" t="s">
        <v>390</v>
      </c>
      <c r="C3" s="1050"/>
      <c r="D3" s="1050"/>
      <c r="E3" s="1050"/>
      <c r="F3" s="1050"/>
      <c r="G3" s="1050"/>
      <c r="H3" s="1061"/>
      <c r="I3" s="464"/>
    </row>
    <row r="4" spans="1:10" ht="15.75" x14ac:dyDescent="0.2">
      <c r="A4" s="464"/>
      <c r="B4" s="497" t="s">
        <v>391</v>
      </c>
      <c r="C4" s="498" t="s">
        <v>392</v>
      </c>
      <c r="D4" s="498" t="s">
        <v>393</v>
      </c>
      <c r="E4" s="498" t="s">
        <v>394</v>
      </c>
      <c r="F4" s="1062" t="s">
        <v>395</v>
      </c>
      <c r="G4" s="1062"/>
      <c r="H4" s="546" t="s">
        <v>18</v>
      </c>
      <c r="I4" s="464"/>
    </row>
    <row r="5" spans="1:10" ht="15.75" x14ac:dyDescent="0.2">
      <c r="A5" s="464"/>
      <c r="B5" s="497" t="s">
        <v>10</v>
      </c>
      <c r="C5" s="498" t="s">
        <v>10</v>
      </c>
      <c r="D5" s="498" t="s">
        <v>10</v>
      </c>
      <c r="E5" s="498" t="s">
        <v>10</v>
      </c>
      <c r="F5" s="500" t="s">
        <v>396</v>
      </c>
      <c r="G5" s="494" t="s">
        <v>397</v>
      </c>
      <c r="H5" s="546" t="s">
        <v>242</v>
      </c>
      <c r="I5" s="464"/>
    </row>
    <row r="6" spans="1:10" ht="15" customHeight="1" thickBot="1" x14ac:dyDescent="0.25">
      <c r="A6" s="464"/>
      <c r="B6" s="503">
        <v>1.2</v>
      </c>
      <c r="C6" s="504">
        <v>26.799999999999997</v>
      </c>
      <c r="D6" s="504">
        <v>41.8</v>
      </c>
      <c r="E6" s="504">
        <v>15</v>
      </c>
      <c r="F6" s="506">
        <v>2</v>
      </c>
      <c r="G6" s="506">
        <v>3</v>
      </c>
      <c r="H6" s="547">
        <v>101.7876019763093</v>
      </c>
      <c r="I6" s="482"/>
      <c r="J6" s="512"/>
    </row>
    <row r="7" spans="1:10" ht="20.25" customHeight="1" thickBot="1" x14ac:dyDescent="0.25">
      <c r="A7" s="464"/>
      <c r="B7" s="465"/>
      <c r="C7" s="520"/>
      <c r="D7" s="520"/>
      <c r="E7" s="520"/>
      <c r="F7" s="464"/>
      <c r="G7" s="483" t="s">
        <v>23</v>
      </c>
      <c r="H7" s="484">
        <v>101.7876019763093</v>
      </c>
      <c r="I7" s="482"/>
      <c r="J7" s="512"/>
    </row>
    <row r="8" spans="1:10" ht="20.25" customHeight="1" thickBot="1" x14ac:dyDescent="0.25">
      <c r="A8" s="482"/>
      <c r="B8" s="482"/>
      <c r="C8" s="482"/>
      <c r="D8" s="482"/>
      <c r="E8" s="482"/>
      <c r="F8" s="482"/>
      <c r="G8" s="482"/>
      <c r="H8" s="482"/>
      <c r="I8" s="482"/>
      <c r="J8" s="512"/>
    </row>
    <row r="9" spans="1:10" ht="20.25" customHeight="1" x14ac:dyDescent="0.2">
      <c r="A9" s="482"/>
      <c r="B9" s="1049" t="s">
        <v>398</v>
      </c>
      <c r="C9" s="1050"/>
      <c r="D9" s="1050"/>
      <c r="E9" s="1050"/>
      <c r="F9" s="1050"/>
      <c r="G9" s="1050"/>
      <c r="H9" s="1061"/>
      <c r="I9" s="482"/>
      <c r="J9" s="512"/>
    </row>
    <row r="10" spans="1:10" ht="27" customHeight="1" x14ac:dyDescent="0.2">
      <c r="A10" s="464"/>
      <c r="B10" s="497" t="s">
        <v>391</v>
      </c>
      <c r="C10" s="498" t="s">
        <v>392</v>
      </c>
      <c r="D10" s="498" t="s">
        <v>393</v>
      </c>
      <c r="E10" s="498" t="s">
        <v>394</v>
      </c>
      <c r="F10" s="1062" t="s">
        <v>395</v>
      </c>
      <c r="G10" s="1062"/>
      <c r="H10" s="546" t="s">
        <v>18</v>
      </c>
      <c r="I10" s="464"/>
    </row>
    <row r="11" spans="1:10" ht="35.25" customHeight="1" x14ac:dyDescent="0.2">
      <c r="A11" s="464"/>
      <c r="B11" s="497" t="s">
        <v>10</v>
      </c>
      <c r="C11" s="498" t="s">
        <v>10</v>
      </c>
      <c r="D11" s="498" t="s">
        <v>10</v>
      </c>
      <c r="E11" s="498" t="s">
        <v>10</v>
      </c>
      <c r="F11" s="500" t="s">
        <v>399</v>
      </c>
      <c r="G11" s="494" t="s">
        <v>400</v>
      </c>
      <c r="H11" s="546" t="s">
        <v>242</v>
      </c>
      <c r="I11" s="464"/>
    </row>
    <row r="12" spans="1:10" ht="15.75" thickBot="1" x14ac:dyDescent="0.25">
      <c r="A12" s="464"/>
      <c r="B12" s="503">
        <v>1.2</v>
      </c>
      <c r="C12" s="504">
        <v>26.799999999999997</v>
      </c>
      <c r="D12" s="504">
        <v>41.8</v>
      </c>
      <c r="E12" s="504">
        <v>15</v>
      </c>
      <c r="F12" s="506">
        <v>2</v>
      </c>
      <c r="G12" s="506">
        <v>3</v>
      </c>
      <c r="H12" s="547">
        <v>101.7876019763093</v>
      </c>
      <c r="I12" s="464"/>
    </row>
    <row r="13" spans="1:10" ht="16.5" thickBot="1" x14ac:dyDescent="0.25">
      <c r="A13" s="464"/>
      <c r="B13" s="465"/>
      <c r="C13" s="520"/>
      <c r="D13" s="520"/>
      <c r="E13" s="520"/>
      <c r="F13" s="464"/>
      <c r="G13" s="483" t="s">
        <v>23</v>
      </c>
      <c r="H13" s="484">
        <v>101.7876019763093</v>
      </c>
      <c r="I13" s="464"/>
    </row>
    <row r="14" spans="1:10" ht="16.5" thickBot="1" x14ac:dyDescent="0.25">
      <c r="A14" s="464"/>
      <c r="B14" s="488"/>
      <c r="C14" s="482"/>
      <c r="D14" s="482"/>
      <c r="E14" s="482"/>
      <c r="F14" s="482"/>
      <c r="G14" s="482"/>
      <c r="H14" s="482"/>
      <c r="I14" s="464"/>
    </row>
    <row r="15" spans="1:10" ht="39.75" customHeight="1" thickBot="1" x14ac:dyDescent="0.25">
      <c r="A15" s="464"/>
      <c r="B15" s="1045" t="s">
        <v>285</v>
      </c>
      <c r="C15" s="1046"/>
      <c r="D15" s="1046"/>
      <c r="E15" s="1046"/>
      <c r="F15" s="1047"/>
      <c r="G15" s="511">
        <v>203.57520395261861</v>
      </c>
      <c r="H15" s="486" t="s">
        <v>242</v>
      </c>
    </row>
    <row r="16" spans="1:10" ht="15.75" x14ac:dyDescent="0.2">
      <c r="A16" s="464"/>
      <c r="B16" s="485"/>
      <c r="C16" s="485"/>
      <c r="D16" s="485"/>
      <c r="E16" s="485"/>
      <c r="F16" s="485"/>
      <c r="G16" s="485"/>
      <c r="H16" s="485"/>
      <c r="I16" s="464"/>
    </row>
    <row r="17" spans="1:9" ht="15.75" x14ac:dyDescent="0.2">
      <c r="A17" s="464"/>
      <c r="B17" s="485"/>
      <c r="C17" s="485"/>
      <c r="D17" s="485"/>
      <c r="E17" s="485"/>
      <c r="F17" s="485"/>
      <c r="G17" s="485"/>
      <c r="H17" s="485"/>
      <c r="I17" s="464"/>
    </row>
    <row r="18" spans="1:9" ht="15.75" x14ac:dyDescent="0.2">
      <c r="B18" s="53"/>
      <c r="C18" s="53"/>
      <c r="D18" s="53"/>
      <c r="E18" s="53"/>
      <c r="F18" s="53"/>
      <c r="G18" s="53"/>
      <c r="H18" s="53"/>
    </row>
    <row r="19" spans="1:9" ht="15.75" x14ac:dyDescent="0.2">
      <c r="B19" s="53"/>
      <c r="C19" s="53"/>
      <c r="D19" s="53"/>
      <c r="E19" s="53"/>
      <c r="F19" s="53"/>
      <c r="G19" s="53"/>
      <c r="H19" s="53"/>
    </row>
    <row r="20" spans="1:9" ht="15.75" x14ac:dyDescent="0.2">
      <c r="B20" s="53"/>
      <c r="C20" s="53"/>
      <c r="D20" s="53"/>
      <c r="E20" s="53"/>
      <c r="F20" s="53"/>
      <c r="G20" s="53"/>
      <c r="H20" s="53"/>
    </row>
    <row r="21" spans="1:9" ht="15.75" x14ac:dyDescent="0.2">
      <c r="B21" s="53"/>
      <c r="C21" s="53"/>
      <c r="D21" s="53"/>
      <c r="E21" s="53"/>
      <c r="F21" s="53"/>
      <c r="G21" s="53"/>
      <c r="H21" s="53"/>
    </row>
    <row r="22" spans="1:9" x14ac:dyDescent="0.2">
      <c r="C22" s="60"/>
    </row>
    <row r="23" spans="1:9" x14ac:dyDescent="0.2">
      <c r="B23" s="41"/>
    </row>
  </sheetData>
  <mergeCells count="6">
    <mergeCell ref="B15:F15"/>
    <mergeCell ref="B1:I1"/>
    <mergeCell ref="B3:H3"/>
    <mergeCell ref="F4:G4"/>
    <mergeCell ref="B9:H9"/>
    <mergeCell ref="F10:G10"/>
  </mergeCells>
  <pageMargins left="1.1811023622047245" right="0.78740157480314965" top="1.1811023622047245" bottom="0.23622047244094491" header="0.23622047244094491" footer="0"/>
  <pageSetup paperSize="9" scale="74" fitToHeight="0" orientation="portrait" r:id="rId1"/>
  <headerFooter scaleWithDoc="0" alignWithMargins="0">
    <oddHeader>&amp;C&amp;G</oddHeader>
  </headerFooter>
  <drawing r:id="rId2"/>
  <legacyDrawingHF r:id="rId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29"/>
  <sheetViews>
    <sheetView view="pageBreakPreview" zoomScale="90" zoomScaleNormal="100" zoomScaleSheetLayoutView="90" workbookViewId="0">
      <selection activeCell="J4" sqref="J4"/>
    </sheetView>
  </sheetViews>
  <sheetFormatPr baseColWidth="10" defaultColWidth="11.42578125" defaultRowHeight="15" x14ac:dyDescent="0.2"/>
  <cols>
    <col min="1" max="1" width="11.85546875" style="88" customWidth="1"/>
    <col min="2" max="2" width="13.140625" style="41" bestFit="1" customWidth="1"/>
    <col min="3" max="3" width="13" style="41" customWidth="1"/>
    <col min="4" max="5" width="10.7109375" style="41" customWidth="1"/>
    <col min="6" max="6" width="13.85546875" style="41" customWidth="1"/>
    <col min="7" max="7" width="11" style="41" customWidth="1"/>
    <col min="8" max="8" width="14.140625" style="41" bestFit="1" customWidth="1"/>
    <col min="9" max="9" width="12.42578125" style="41" bestFit="1" customWidth="1"/>
    <col min="10" max="10" width="14" style="41" customWidth="1"/>
    <col min="11" max="15" width="11.42578125" style="41"/>
    <col min="16" max="30" width="11.42578125" style="41" customWidth="1"/>
    <col min="31" max="16384" width="11.42578125" style="41"/>
  </cols>
  <sheetData>
    <row r="1" spans="1:11" s="145" customFormat="1" ht="45" customHeight="1" x14ac:dyDescent="0.25">
      <c r="A1" s="548" t="s">
        <v>284</v>
      </c>
      <c r="B1" s="1052" t="s">
        <v>287</v>
      </c>
      <c r="C1" s="1052"/>
      <c r="D1" s="1052"/>
      <c r="E1" s="1052"/>
      <c r="F1" s="1052"/>
      <c r="G1" s="1052"/>
      <c r="H1" s="549"/>
      <c r="I1" s="462"/>
      <c r="J1" s="462"/>
      <c r="K1" s="462"/>
    </row>
    <row r="2" spans="1:11" x14ac:dyDescent="0.2">
      <c r="A2" s="465"/>
      <c r="B2" s="464"/>
      <c r="C2" s="464"/>
      <c r="D2" s="464"/>
      <c r="E2" s="464"/>
      <c r="F2" s="464"/>
      <c r="G2" s="464"/>
      <c r="H2" s="464"/>
      <c r="I2" s="464"/>
      <c r="J2" s="482"/>
      <c r="K2" s="464"/>
    </row>
    <row r="3" spans="1:11" ht="15.75" thickBot="1" x14ac:dyDescent="0.25">
      <c r="A3" s="465"/>
      <c r="B3" s="465"/>
      <c r="C3" s="490"/>
      <c r="D3" s="490"/>
      <c r="E3" s="490"/>
      <c r="F3" s="490"/>
      <c r="G3" s="464"/>
      <c r="H3" s="482"/>
      <c r="I3" s="464"/>
      <c r="J3" s="482"/>
      <c r="K3" s="464"/>
    </row>
    <row r="4" spans="1:11" ht="47.25" x14ac:dyDescent="0.2">
      <c r="A4" s="465"/>
      <c r="B4" s="842" t="s">
        <v>401</v>
      </c>
      <c r="C4" s="469" t="s">
        <v>402</v>
      </c>
      <c r="D4" s="469" t="s">
        <v>403</v>
      </c>
      <c r="E4" s="470" t="s">
        <v>404</v>
      </c>
      <c r="F4" s="550" t="s">
        <v>405</v>
      </c>
      <c r="G4" s="482"/>
      <c r="I4" s="464"/>
      <c r="J4" s="482"/>
      <c r="K4" s="464"/>
    </row>
    <row r="5" spans="1:11" ht="15.75" customHeight="1" x14ac:dyDescent="0.2">
      <c r="A5" s="465"/>
      <c r="B5" s="843"/>
      <c r="C5" s="474" t="s">
        <v>406</v>
      </c>
      <c r="D5" s="475" t="s">
        <v>10</v>
      </c>
      <c r="E5" s="475" t="s">
        <v>352</v>
      </c>
      <c r="F5" s="551" t="s">
        <v>242</v>
      </c>
      <c r="G5" s="482"/>
      <c r="I5" s="464"/>
      <c r="J5" s="482"/>
      <c r="K5" s="464"/>
    </row>
    <row r="6" spans="1:11" ht="20.25" customHeight="1" thickBot="1" x14ac:dyDescent="0.25">
      <c r="A6" s="465"/>
      <c r="B6" s="844"/>
      <c r="C6" s="478">
        <v>0.56000000000000005</v>
      </c>
      <c r="D6" s="479">
        <v>48.89</v>
      </c>
      <c r="E6" s="479">
        <v>2</v>
      </c>
      <c r="F6" s="528">
        <v>54.756800000000005</v>
      </c>
      <c r="G6" s="482"/>
      <c r="I6" s="464"/>
      <c r="J6" s="482"/>
      <c r="K6" s="464"/>
    </row>
    <row r="7" spans="1:11" ht="20.25" customHeight="1" thickBot="1" x14ac:dyDescent="0.25">
      <c r="A7" s="465"/>
      <c r="B7" s="482"/>
      <c r="C7" s="482"/>
      <c r="D7" s="482"/>
      <c r="E7" s="483" t="s">
        <v>23</v>
      </c>
      <c r="F7" s="484">
        <v>54.756800000000005</v>
      </c>
      <c r="G7" s="482"/>
      <c r="I7" s="464"/>
      <c r="J7" s="482"/>
      <c r="K7" s="464"/>
    </row>
    <row r="8" spans="1:11" ht="20.25" customHeight="1" x14ac:dyDescent="0.2">
      <c r="A8" s="488"/>
      <c r="B8" s="482"/>
      <c r="C8" s="482"/>
      <c r="D8" s="482"/>
      <c r="E8" s="482"/>
      <c r="F8" s="482"/>
      <c r="G8" s="482"/>
      <c r="I8" s="482"/>
      <c r="J8" s="482"/>
      <c r="K8" s="482"/>
    </row>
    <row r="9" spans="1:11" ht="15" customHeight="1" thickBot="1" x14ac:dyDescent="0.25">
      <c r="A9" s="464"/>
      <c r="B9" s="467"/>
      <c r="C9" s="464"/>
      <c r="D9" s="464"/>
      <c r="E9" s="464"/>
      <c r="F9" s="464"/>
      <c r="G9" s="464"/>
      <c r="H9" s="482"/>
      <c r="I9" s="482"/>
      <c r="J9" s="482"/>
      <c r="K9" s="482"/>
    </row>
    <row r="10" spans="1:11" ht="49.5" customHeight="1" thickBot="1" x14ac:dyDescent="0.25">
      <c r="A10" s="41"/>
      <c r="B10" s="1045" t="s">
        <v>287</v>
      </c>
      <c r="C10" s="1046"/>
      <c r="D10" s="1046"/>
      <c r="E10" s="1047"/>
      <c r="F10" s="325">
        <v>54.756800000000005</v>
      </c>
      <c r="G10" s="486" t="s">
        <v>242</v>
      </c>
      <c r="I10" s="482"/>
      <c r="J10" s="482"/>
      <c r="K10" s="482"/>
    </row>
    <row r="11" spans="1:11" ht="15.75" customHeight="1" x14ac:dyDescent="0.2">
      <c r="A11" s="552"/>
      <c r="B11" s="552"/>
      <c r="C11" s="552"/>
      <c r="D11" s="552"/>
      <c r="E11" s="552"/>
      <c r="F11" s="552"/>
      <c r="G11" s="552"/>
      <c r="H11" s="552"/>
      <c r="I11" s="482"/>
      <c r="J11" s="482"/>
      <c r="K11" s="482"/>
    </row>
    <row r="12" spans="1:11" x14ac:dyDescent="0.2">
      <c r="A12" s="552"/>
      <c r="B12" s="552"/>
      <c r="C12" s="552"/>
      <c r="D12" s="552"/>
      <c r="E12" s="552"/>
      <c r="F12" s="552"/>
      <c r="G12" s="552"/>
      <c r="H12" s="552"/>
      <c r="I12" s="482"/>
      <c r="J12" s="482"/>
      <c r="K12" s="482"/>
    </row>
    <row r="13" spans="1:11" x14ac:dyDescent="0.2">
      <c r="A13" s="552"/>
      <c r="B13" s="552"/>
      <c r="C13" s="552"/>
      <c r="D13" s="552"/>
      <c r="E13" s="552"/>
      <c r="F13" s="552"/>
      <c r="G13" s="552"/>
      <c r="H13" s="552"/>
      <c r="I13" s="482"/>
      <c r="J13" s="482"/>
      <c r="K13" s="482"/>
    </row>
    <row r="14" spans="1:11" ht="15.75" customHeight="1" x14ac:dyDescent="0.2">
      <c r="A14" s="552"/>
      <c r="B14" s="552"/>
      <c r="C14" s="552"/>
      <c r="D14" s="552"/>
      <c r="E14" s="552"/>
      <c r="F14" s="552"/>
      <c r="G14" s="552"/>
      <c r="H14" s="552"/>
      <c r="I14" s="552"/>
      <c r="J14" s="552"/>
      <c r="K14" s="552"/>
    </row>
    <row r="15" spans="1:11" x14ac:dyDescent="0.2">
      <c r="A15" s="552"/>
      <c r="B15" s="552"/>
      <c r="C15" s="552"/>
      <c r="D15" s="552"/>
      <c r="E15" s="552"/>
      <c r="F15" s="552"/>
      <c r="G15" s="552"/>
      <c r="H15" s="552"/>
      <c r="I15" s="552"/>
      <c r="J15" s="552"/>
      <c r="K15" s="552"/>
    </row>
    <row r="16" spans="1:11" ht="15.75" customHeight="1" x14ac:dyDescent="0.2">
      <c r="A16" s="552"/>
      <c r="B16" s="552"/>
      <c r="C16" s="552"/>
      <c r="D16" s="552"/>
      <c r="E16" s="552"/>
      <c r="F16" s="552"/>
      <c r="G16" s="552"/>
      <c r="H16" s="552"/>
      <c r="I16" s="552"/>
      <c r="J16" s="552"/>
      <c r="K16" s="552"/>
    </row>
    <row r="17" spans="1:11" ht="41.25" customHeight="1" x14ac:dyDescent="0.2">
      <c r="A17" s="552"/>
      <c r="B17" s="552"/>
      <c r="C17" s="552"/>
      <c r="D17" s="552"/>
      <c r="E17" s="552"/>
      <c r="F17" s="552"/>
      <c r="G17" s="552"/>
      <c r="H17" s="552"/>
      <c r="I17" s="552"/>
      <c r="J17" s="552"/>
      <c r="K17" s="552"/>
    </row>
    <row r="18" spans="1:11" ht="15.75" customHeight="1" x14ac:dyDescent="0.2">
      <c r="A18" s="53"/>
      <c r="B18" s="53"/>
      <c r="C18" s="53"/>
      <c r="D18" s="53"/>
      <c r="E18" s="53"/>
      <c r="F18" s="53"/>
      <c r="G18" s="53"/>
    </row>
    <row r="19" spans="1:11" ht="15.75" customHeight="1" x14ac:dyDescent="0.2">
      <c r="A19" s="53"/>
      <c r="B19" s="53"/>
      <c r="C19" s="53"/>
      <c r="D19" s="53"/>
      <c r="E19" s="53"/>
      <c r="F19" s="53"/>
      <c r="G19" s="53"/>
    </row>
    <row r="20" spans="1:11" ht="15.75" customHeight="1" x14ac:dyDescent="0.2">
      <c r="A20" s="53"/>
      <c r="B20" s="53"/>
      <c r="C20" s="53"/>
      <c r="D20" s="53"/>
      <c r="E20" s="53"/>
      <c r="F20" s="53"/>
      <c r="G20" s="53"/>
    </row>
    <row r="21" spans="1:11" ht="15.75" customHeight="1" x14ac:dyDescent="0.2">
      <c r="A21" s="53"/>
      <c r="B21" s="53"/>
      <c r="C21" s="53"/>
      <c r="D21" s="53"/>
      <c r="E21" s="53"/>
      <c r="F21" s="53"/>
      <c r="G21" s="53"/>
    </row>
    <row r="22" spans="1:11" ht="15.75" customHeight="1" x14ac:dyDescent="0.2">
      <c r="A22" s="53"/>
      <c r="B22" s="53"/>
      <c r="C22" s="53"/>
      <c r="D22" s="53"/>
      <c r="E22" s="53"/>
      <c r="F22" s="53"/>
      <c r="G22" s="53"/>
    </row>
    <row r="23" spans="1:11" ht="15.75" customHeight="1" x14ac:dyDescent="0.2">
      <c r="A23" s="53"/>
      <c r="B23" s="53"/>
      <c r="C23" s="53"/>
      <c r="D23" s="53"/>
      <c r="E23" s="53"/>
      <c r="F23" s="53"/>
      <c r="G23" s="53"/>
    </row>
    <row r="24" spans="1:11" ht="15.75" customHeight="1" x14ac:dyDescent="0.2">
      <c r="A24" s="53"/>
      <c r="B24" s="53"/>
      <c r="C24" s="53"/>
      <c r="D24" s="53"/>
      <c r="E24" s="53"/>
      <c r="F24" s="53"/>
      <c r="G24" s="53"/>
    </row>
    <row r="25" spans="1:11" ht="15.75" customHeight="1" x14ac:dyDescent="0.2">
      <c r="A25" s="53"/>
      <c r="B25" s="53"/>
      <c r="C25" s="53"/>
      <c r="D25" s="53"/>
      <c r="E25" s="53"/>
      <c r="F25" s="53"/>
      <c r="G25" s="53"/>
    </row>
    <row r="26" spans="1:11" x14ac:dyDescent="0.2">
      <c r="B26" s="60"/>
    </row>
    <row r="27" spans="1:11" ht="21" customHeight="1" x14ac:dyDescent="0.2"/>
    <row r="28" spans="1:11" ht="15" customHeight="1" x14ac:dyDescent="0.2"/>
    <row r="29" spans="1:11" ht="15.75" customHeight="1" x14ac:dyDescent="0.2"/>
  </sheetData>
  <mergeCells count="3">
    <mergeCell ref="B1:G1"/>
    <mergeCell ref="B4:B6"/>
    <mergeCell ref="B10:E10"/>
  </mergeCells>
  <pageMargins left="1.1811023622047245" right="0.78740157480314965" top="1.1811023622047245" bottom="0.23622047244094491" header="0.23622047244094491" footer="0"/>
  <pageSetup paperSize="9" scale="95" fitToHeight="0" orientation="portrait" r:id="rId1"/>
  <headerFooter scaleWithDoc="0" alignWithMargins="0">
    <oddHeader>&amp;C&amp;G</oddHeader>
  </headerFooter>
  <drawing r:id="rId2"/>
  <legacyDrawingHF r:id="rId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30"/>
  <sheetViews>
    <sheetView view="pageBreakPreview" zoomScale="90" zoomScaleNormal="100" zoomScaleSheetLayoutView="90" workbookViewId="0">
      <selection activeCell="J11" sqref="J11"/>
    </sheetView>
  </sheetViews>
  <sheetFormatPr baseColWidth="10" defaultColWidth="11.42578125" defaultRowHeight="15" x14ac:dyDescent="0.2"/>
  <cols>
    <col min="1" max="1" width="6" style="41" bestFit="1" customWidth="1"/>
    <col min="2" max="2" width="14.85546875" style="88" customWidth="1"/>
    <col min="3" max="3" width="10.85546875" style="41" customWidth="1"/>
    <col min="4" max="4" width="14.5703125" style="41" customWidth="1"/>
    <col min="5" max="5" width="12.28515625" style="41" customWidth="1"/>
    <col min="6" max="6" width="12.85546875" style="41" customWidth="1"/>
    <col min="7" max="7" width="15.28515625" style="41" customWidth="1"/>
    <col min="8" max="8" width="11.42578125" style="41"/>
    <col min="9" max="9" width="10.85546875" style="41" customWidth="1"/>
    <col min="10" max="10" width="6.42578125" style="41" customWidth="1"/>
    <col min="11" max="11" width="4" style="41" customWidth="1"/>
    <col min="12" max="16" width="11.42578125" style="41"/>
    <col min="17" max="31" width="11.42578125" style="41" customWidth="1"/>
    <col min="32" max="16384" width="11.42578125" style="41"/>
  </cols>
  <sheetData>
    <row r="1" spans="1:10" s="145" customFormat="1" ht="45" customHeight="1" x14ac:dyDescent="0.25">
      <c r="A1" s="461" t="s">
        <v>286</v>
      </c>
      <c r="B1" s="1052" t="s">
        <v>289</v>
      </c>
      <c r="C1" s="1052"/>
      <c r="D1" s="1052"/>
      <c r="E1" s="1052"/>
      <c r="F1" s="1052"/>
      <c r="G1" s="1052"/>
      <c r="H1" s="462"/>
      <c r="I1" s="462"/>
    </row>
    <row r="2" spans="1:10" x14ac:dyDescent="0.2">
      <c r="A2" s="464"/>
      <c r="B2" s="465"/>
      <c r="C2" s="464"/>
      <c r="D2" s="464"/>
      <c r="E2" s="464"/>
      <c r="F2" s="464"/>
      <c r="G2" s="464"/>
      <c r="H2" s="464"/>
      <c r="I2" s="464"/>
    </row>
    <row r="3" spans="1:10" ht="15.75" thickBot="1" x14ac:dyDescent="0.25">
      <c r="A3" s="464"/>
      <c r="B3" s="465"/>
      <c r="C3" s="490"/>
      <c r="D3" s="490"/>
      <c r="E3" s="490"/>
      <c r="F3" s="490"/>
      <c r="G3" s="553"/>
      <c r="H3" s="464"/>
      <c r="I3" s="464"/>
    </row>
    <row r="4" spans="1:10" ht="47.25" x14ac:dyDescent="0.2">
      <c r="A4" s="464"/>
      <c r="B4" s="468" t="s">
        <v>407</v>
      </c>
      <c r="C4" s="469" t="s">
        <v>358</v>
      </c>
      <c r="D4" s="469" t="s">
        <v>408</v>
      </c>
      <c r="E4" s="470" t="s">
        <v>356</v>
      </c>
      <c r="F4" s="550" t="s">
        <v>409</v>
      </c>
      <c r="G4" s="553"/>
      <c r="H4" s="464"/>
      <c r="I4" s="464"/>
    </row>
    <row r="5" spans="1:10" ht="15.75" x14ac:dyDescent="0.2">
      <c r="A5" s="464"/>
      <c r="B5" s="473"/>
      <c r="C5" s="474" t="s">
        <v>410</v>
      </c>
      <c r="D5" s="475" t="s">
        <v>10</v>
      </c>
      <c r="E5" s="475" t="s">
        <v>10</v>
      </c>
      <c r="F5" s="551" t="s">
        <v>241</v>
      </c>
      <c r="G5" s="553"/>
      <c r="H5" s="464"/>
      <c r="I5" s="464"/>
    </row>
    <row r="6" spans="1:10" ht="30.75" thickBot="1" x14ac:dyDescent="0.25">
      <c r="A6" s="464"/>
      <c r="B6" s="517" t="s">
        <v>411</v>
      </c>
      <c r="C6" s="478">
        <v>5</v>
      </c>
      <c r="D6" s="479">
        <v>12.3</v>
      </c>
      <c r="E6" s="479">
        <v>60</v>
      </c>
      <c r="F6" s="528">
        <v>738</v>
      </c>
      <c r="G6" s="553"/>
      <c r="H6" s="482"/>
      <c r="I6" s="482"/>
      <c r="J6" s="512"/>
    </row>
    <row r="7" spans="1:10" ht="20.25" customHeight="1" thickBot="1" x14ac:dyDescent="0.25">
      <c r="A7" s="464"/>
      <c r="B7" s="465"/>
      <c r="C7" s="520"/>
      <c r="D7" s="520"/>
      <c r="E7" s="483" t="s">
        <v>23</v>
      </c>
      <c r="F7" s="484">
        <v>738</v>
      </c>
      <c r="G7" s="553"/>
      <c r="H7" s="482"/>
      <c r="I7" s="482"/>
      <c r="J7" s="512"/>
    </row>
    <row r="8" spans="1:10" ht="20.25" customHeight="1" thickBot="1" x14ac:dyDescent="0.25">
      <c r="A8" s="482"/>
      <c r="B8" s="465"/>
      <c r="C8" s="465"/>
      <c r="D8" s="465"/>
      <c r="E8" s="465"/>
      <c r="F8" s="465"/>
      <c r="G8" s="553"/>
      <c r="H8" s="465"/>
      <c r="I8" s="465"/>
      <c r="J8" s="512"/>
    </row>
    <row r="9" spans="1:10" ht="44.25" customHeight="1" thickBot="1" x14ac:dyDescent="0.25">
      <c r="A9" s="482"/>
      <c r="B9" s="1045" t="s">
        <v>289</v>
      </c>
      <c r="C9" s="1046"/>
      <c r="D9" s="1046"/>
      <c r="E9" s="1047"/>
      <c r="F9" s="325">
        <v>738</v>
      </c>
      <c r="G9" s="486" t="s">
        <v>241</v>
      </c>
      <c r="H9" s="569"/>
      <c r="I9" s="569"/>
      <c r="J9" s="512"/>
    </row>
    <row r="10" spans="1:10" ht="15.75" customHeight="1" x14ac:dyDescent="0.2">
      <c r="A10" s="464"/>
      <c r="B10" s="465"/>
      <c r="C10" s="465"/>
      <c r="D10" s="465"/>
      <c r="E10" s="465"/>
      <c r="F10" s="465"/>
      <c r="G10" s="465"/>
      <c r="H10" s="465"/>
      <c r="I10" s="465"/>
      <c r="J10" s="512"/>
    </row>
    <row r="11" spans="1:10" ht="15.75" customHeight="1" x14ac:dyDescent="0.2">
      <c r="A11" s="482"/>
      <c r="B11" s="465"/>
      <c r="C11" s="465"/>
      <c r="D11" s="465"/>
      <c r="E11" s="465"/>
      <c r="F11" s="465"/>
      <c r="G11" s="465"/>
      <c r="H11" s="465"/>
      <c r="I11" s="465"/>
      <c r="J11" s="512"/>
    </row>
    <row r="12" spans="1:10" x14ac:dyDescent="0.2">
      <c r="A12" s="482"/>
      <c r="B12" s="465"/>
      <c r="C12" s="465"/>
      <c r="D12" s="465"/>
      <c r="E12" s="465"/>
      <c r="F12" s="465"/>
      <c r="G12" s="465"/>
      <c r="H12" s="465"/>
      <c r="I12" s="465"/>
      <c r="J12" s="512"/>
    </row>
    <row r="13" spans="1:10" ht="15.75" customHeight="1" x14ac:dyDescent="0.2">
      <c r="A13" s="482"/>
      <c r="B13" s="465"/>
      <c r="C13" s="465"/>
      <c r="D13" s="465"/>
      <c r="E13" s="465"/>
      <c r="F13" s="465"/>
      <c r="G13" s="465"/>
      <c r="H13" s="465"/>
      <c r="I13" s="465"/>
    </row>
    <row r="14" spans="1:10" ht="15.75" customHeight="1" x14ac:dyDescent="0.2">
      <c r="A14" s="464"/>
      <c r="B14" s="465"/>
      <c r="C14" s="465"/>
      <c r="D14" s="465"/>
      <c r="E14" s="465"/>
      <c r="F14" s="465"/>
      <c r="G14" s="465"/>
      <c r="H14" s="465"/>
      <c r="I14" s="465"/>
    </row>
    <row r="15" spans="1:10" ht="46.5" customHeight="1" x14ac:dyDescent="0.2">
      <c r="B15" s="465"/>
      <c r="C15" s="465"/>
      <c r="D15" s="465"/>
      <c r="E15" s="465"/>
      <c r="F15" s="465"/>
      <c r="G15" s="465"/>
      <c r="H15" s="465"/>
      <c r="I15" s="465"/>
    </row>
    <row r="16" spans="1:10" ht="15.75" customHeight="1" x14ac:dyDescent="0.2">
      <c r="B16" s="465"/>
      <c r="C16" s="465"/>
      <c r="D16" s="465"/>
      <c r="E16" s="465"/>
      <c r="F16" s="465"/>
      <c r="G16" s="465"/>
      <c r="H16" s="465"/>
      <c r="I16" s="465"/>
    </row>
    <row r="17" spans="2:8" ht="15.75" customHeight="1" x14ac:dyDescent="0.2">
      <c r="B17" s="53"/>
      <c r="C17" s="53"/>
      <c r="D17" s="53"/>
      <c r="E17" s="53"/>
      <c r="F17" s="53"/>
      <c r="G17" s="53"/>
      <c r="H17" s="53"/>
    </row>
    <row r="18" spans="2:8" ht="15.75" customHeight="1" x14ac:dyDescent="0.2">
      <c r="B18" s="53"/>
      <c r="C18" s="53"/>
      <c r="D18" s="53"/>
      <c r="E18" s="53"/>
      <c r="F18" s="53"/>
      <c r="G18" s="53"/>
      <c r="H18" s="53"/>
    </row>
    <row r="19" spans="2:8" ht="15.75" customHeight="1" x14ac:dyDescent="0.2">
      <c r="B19" s="53"/>
      <c r="C19" s="53"/>
      <c r="D19" s="53"/>
      <c r="E19" s="53"/>
      <c r="F19" s="53"/>
      <c r="G19" s="53"/>
      <c r="H19" s="53"/>
    </row>
    <row r="20" spans="2:8" ht="15.75" customHeight="1" x14ac:dyDescent="0.2">
      <c r="B20" s="53"/>
      <c r="C20" s="53"/>
      <c r="D20" s="53"/>
      <c r="E20" s="53"/>
      <c r="F20" s="53"/>
      <c r="G20" s="53"/>
      <c r="H20" s="53"/>
    </row>
    <row r="21" spans="2:8" ht="15.75" customHeight="1" x14ac:dyDescent="0.2">
      <c r="B21" s="53"/>
      <c r="C21" s="53"/>
      <c r="D21" s="53"/>
      <c r="E21" s="53"/>
      <c r="F21" s="53"/>
      <c r="G21" s="53"/>
      <c r="H21" s="53"/>
    </row>
    <row r="22" spans="2:8" ht="15.75" customHeight="1" x14ac:dyDescent="0.2">
      <c r="B22" s="53"/>
      <c r="C22" s="53"/>
      <c r="D22" s="53"/>
      <c r="E22" s="53"/>
      <c r="F22" s="53"/>
      <c r="G22" s="53"/>
      <c r="H22" s="53"/>
    </row>
    <row r="23" spans="2:8" ht="15.75" customHeight="1" x14ac:dyDescent="0.2">
      <c r="B23" s="53"/>
      <c r="C23" s="53"/>
      <c r="D23" s="53"/>
      <c r="E23" s="53"/>
      <c r="F23" s="53"/>
      <c r="G23" s="53"/>
      <c r="H23" s="53"/>
    </row>
    <row r="24" spans="2:8" ht="15.75" customHeight="1" x14ac:dyDescent="0.2">
      <c r="B24" s="53"/>
      <c r="C24" s="53"/>
      <c r="D24" s="53"/>
      <c r="E24" s="53"/>
      <c r="F24" s="53"/>
      <c r="G24" s="53"/>
      <c r="H24" s="53"/>
    </row>
    <row r="25" spans="2:8" ht="15.75" customHeight="1" x14ac:dyDescent="0.2">
      <c r="B25" s="53"/>
      <c r="C25" s="53"/>
      <c r="D25" s="53"/>
      <c r="E25" s="53"/>
      <c r="F25" s="53"/>
      <c r="G25" s="53"/>
      <c r="H25" s="53"/>
    </row>
    <row r="26" spans="2:8" ht="15.75" customHeight="1" x14ac:dyDescent="0.2">
      <c r="B26" s="53"/>
      <c r="C26" s="53"/>
      <c r="D26" s="53"/>
      <c r="E26" s="53"/>
      <c r="F26" s="53"/>
      <c r="G26" s="53"/>
      <c r="H26" s="53"/>
    </row>
    <row r="27" spans="2:8" x14ac:dyDescent="0.2">
      <c r="C27" s="60"/>
    </row>
    <row r="28" spans="2:8" ht="21" customHeight="1" x14ac:dyDescent="0.2"/>
    <row r="29" spans="2:8" ht="15" customHeight="1" x14ac:dyDescent="0.2"/>
    <row r="30" spans="2:8" ht="15.75" customHeight="1" x14ac:dyDescent="0.2"/>
  </sheetData>
  <mergeCells count="2">
    <mergeCell ref="B1:G1"/>
    <mergeCell ref="B9:E9"/>
  </mergeCells>
  <pageMargins left="1.1811023622047245" right="0.78740157480314965" top="1.1811023622047245" bottom="0.23622047244094491" header="0.23622047244094491" footer="0"/>
  <pageSetup paperSize="9" scale="92" fitToHeight="0" orientation="portrait" r:id="rId1"/>
  <headerFooter scaleWithDoc="0" alignWithMargins="0">
    <oddHeader>&amp;C&amp;G</oddHeader>
  </headerFooter>
  <drawing r:id="rId2"/>
  <legacyDrawingHF r:id="rId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30"/>
  <sheetViews>
    <sheetView view="pageBreakPreview" zoomScale="90" zoomScaleNormal="100" zoomScaleSheetLayoutView="90" workbookViewId="0">
      <selection activeCell="N10" sqref="N10"/>
    </sheetView>
  </sheetViews>
  <sheetFormatPr baseColWidth="10" defaultColWidth="11.42578125" defaultRowHeight="15" x14ac:dyDescent="0.2"/>
  <cols>
    <col min="1" max="1" width="8.7109375" style="41" customWidth="1"/>
    <col min="2" max="2" width="11.85546875" style="88" customWidth="1"/>
    <col min="3" max="3" width="13.140625" style="41" bestFit="1" customWidth="1"/>
    <col min="4" max="4" width="13" style="41" customWidth="1"/>
    <col min="5" max="5" width="9.140625" style="41" customWidth="1"/>
    <col min="6" max="6" width="10.7109375" style="41" customWidth="1"/>
    <col min="7" max="7" width="10.42578125" style="41" customWidth="1"/>
    <col min="8" max="8" width="12" style="41" customWidth="1"/>
    <col min="9" max="9" width="9.7109375" style="41" customWidth="1"/>
    <col min="10" max="10" width="12.42578125" style="41" bestFit="1" customWidth="1"/>
    <col min="11" max="11" width="14" style="41" customWidth="1"/>
    <col min="12" max="16" width="11.42578125" style="41"/>
    <col min="17" max="31" width="11.42578125" style="41" customWidth="1"/>
    <col min="32" max="16384" width="11.42578125" style="41"/>
  </cols>
  <sheetData>
    <row r="1" spans="1:12" s="145" customFormat="1" ht="45" customHeight="1" x14ac:dyDescent="0.25">
      <c r="A1" s="548" t="s">
        <v>288</v>
      </c>
      <c r="B1" s="1052" t="s">
        <v>291</v>
      </c>
      <c r="C1" s="1052"/>
      <c r="D1" s="1052"/>
      <c r="E1" s="1052"/>
      <c r="F1" s="1052"/>
      <c r="G1" s="1052"/>
      <c r="H1" s="1052"/>
      <c r="I1" s="1052"/>
      <c r="J1" s="462"/>
      <c r="K1" s="462"/>
      <c r="L1" s="462"/>
    </row>
    <row r="2" spans="1:12" x14ac:dyDescent="0.2">
      <c r="A2" s="464"/>
      <c r="B2" s="465"/>
      <c r="C2" s="464"/>
      <c r="D2" s="464"/>
      <c r="E2" s="464"/>
      <c r="F2" s="464"/>
      <c r="G2" s="464"/>
      <c r="H2" s="464"/>
      <c r="I2" s="464"/>
      <c r="J2" s="464"/>
      <c r="K2" s="464"/>
      <c r="L2" s="464"/>
    </row>
    <row r="3" spans="1:12" ht="15.75" x14ac:dyDescent="0.25">
      <c r="A3" s="464"/>
      <c r="B3" s="488" t="s">
        <v>412</v>
      </c>
      <c r="C3" s="489"/>
      <c r="D3" s="490"/>
      <c r="E3" s="490"/>
      <c r="F3" s="490"/>
      <c r="G3" s="464"/>
      <c r="H3" s="464"/>
      <c r="I3" s="464"/>
      <c r="J3" s="464"/>
      <c r="K3" s="464"/>
      <c r="L3" s="464"/>
    </row>
    <row r="4" spans="1:12" ht="15.75" thickBot="1" x14ac:dyDescent="0.25">
      <c r="A4" s="464"/>
      <c r="B4" s="465"/>
      <c r="C4" s="490"/>
      <c r="D4" s="490"/>
      <c r="E4" s="490"/>
      <c r="F4" s="490"/>
      <c r="G4" s="490"/>
      <c r="H4" s="464"/>
      <c r="I4" s="482"/>
      <c r="J4" s="464"/>
      <c r="K4" s="464"/>
      <c r="L4" s="464"/>
    </row>
    <row r="5" spans="1:12" ht="47.25" x14ac:dyDescent="0.2">
      <c r="A5" s="464"/>
      <c r="B5" s="468" t="s">
        <v>327</v>
      </c>
      <c r="C5" s="469" t="s">
        <v>328</v>
      </c>
      <c r="D5" s="469" t="s">
        <v>413</v>
      </c>
      <c r="E5" s="470" t="s">
        <v>357</v>
      </c>
      <c r="F5" s="471" t="s">
        <v>358</v>
      </c>
      <c r="G5" s="554" t="s">
        <v>414</v>
      </c>
      <c r="H5" s="472" t="s">
        <v>415</v>
      </c>
      <c r="I5" s="482"/>
      <c r="J5" s="464"/>
      <c r="K5" s="464"/>
      <c r="L5" s="464"/>
    </row>
    <row r="6" spans="1:12" ht="15.75" customHeight="1" x14ac:dyDescent="0.2">
      <c r="A6" s="464"/>
      <c r="B6" s="473"/>
      <c r="C6" s="474" t="s">
        <v>337</v>
      </c>
      <c r="D6" s="475" t="s">
        <v>10</v>
      </c>
      <c r="E6" s="475" t="s">
        <v>10</v>
      </c>
      <c r="F6" s="475" t="s">
        <v>10</v>
      </c>
      <c r="G6" s="474" t="s">
        <v>337</v>
      </c>
      <c r="H6" s="476" t="s">
        <v>241</v>
      </c>
      <c r="I6" s="482"/>
      <c r="J6" s="464"/>
      <c r="K6" s="464"/>
      <c r="L6" s="464"/>
    </row>
    <row r="7" spans="1:12" ht="20.25" customHeight="1" x14ac:dyDescent="0.2">
      <c r="A7" s="464"/>
      <c r="B7" s="555" t="s">
        <v>416</v>
      </c>
      <c r="C7" s="556">
        <v>5</v>
      </c>
      <c r="D7" s="531">
        <v>20</v>
      </c>
      <c r="E7" s="531">
        <v>2.4</v>
      </c>
      <c r="F7" s="532">
        <v>0.05</v>
      </c>
      <c r="G7" s="531">
        <v>3</v>
      </c>
      <c r="H7" s="533">
        <v>720</v>
      </c>
      <c r="I7" s="482"/>
      <c r="J7" s="464"/>
      <c r="K7" s="464"/>
      <c r="L7" s="464"/>
    </row>
    <row r="8" spans="1:12" ht="20.25" customHeight="1" thickBot="1" x14ac:dyDescent="0.25">
      <c r="A8" s="464"/>
      <c r="B8" s="477" t="s">
        <v>417</v>
      </c>
      <c r="C8" s="478">
        <v>2</v>
      </c>
      <c r="D8" s="479">
        <v>20</v>
      </c>
      <c r="E8" s="479">
        <v>0.6</v>
      </c>
      <c r="F8" s="480">
        <v>0.05</v>
      </c>
      <c r="G8" s="479">
        <v>3</v>
      </c>
      <c r="H8" s="528">
        <v>72</v>
      </c>
      <c r="I8" s="482"/>
      <c r="J8" s="464"/>
      <c r="K8" s="464"/>
      <c r="L8" s="464"/>
    </row>
    <row r="9" spans="1:12" ht="20.25" customHeight="1" thickBot="1" x14ac:dyDescent="0.25">
      <c r="A9" s="482"/>
      <c r="B9" s="482"/>
      <c r="C9" s="482"/>
      <c r="D9" s="482"/>
      <c r="E9" s="482"/>
      <c r="F9" s="482"/>
      <c r="G9" s="483" t="s">
        <v>23</v>
      </c>
      <c r="H9" s="484">
        <v>792</v>
      </c>
      <c r="I9" s="482"/>
      <c r="J9" s="464"/>
      <c r="K9" s="464"/>
      <c r="L9" s="464"/>
    </row>
    <row r="10" spans="1:12" ht="20.25" customHeight="1" thickBot="1" x14ac:dyDescent="0.25">
      <c r="A10" s="482"/>
      <c r="B10" s="488"/>
      <c r="C10" s="482"/>
      <c r="D10" s="482"/>
      <c r="E10" s="482"/>
      <c r="F10" s="482"/>
      <c r="G10" s="482"/>
      <c r="H10" s="482"/>
      <c r="I10" s="482"/>
      <c r="J10" s="482"/>
      <c r="K10" s="464"/>
      <c r="L10" s="482"/>
    </row>
    <row r="11" spans="1:12" ht="49.5" customHeight="1" thickBot="1" x14ac:dyDescent="0.25">
      <c r="A11" s="464"/>
      <c r="B11" s="1045" t="s">
        <v>291</v>
      </c>
      <c r="C11" s="1046"/>
      <c r="D11" s="1046"/>
      <c r="E11" s="1046"/>
      <c r="F11" s="1046"/>
      <c r="G11" s="1046"/>
      <c r="H11" s="325">
        <v>792</v>
      </c>
      <c r="I11" s="486" t="s">
        <v>241</v>
      </c>
      <c r="J11" s="482"/>
      <c r="K11" s="482"/>
      <c r="L11" s="482"/>
    </row>
    <row r="12" spans="1:12" ht="15.75" customHeight="1" x14ac:dyDescent="0.2">
      <c r="A12" s="552"/>
      <c r="B12" s="552"/>
      <c r="C12" s="552"/>
      <c r="D12" s="552"/>
      <c r="E12" s="552"/>
      <c r="F12" s="552"/>
      <c r="G12" s="552"/>
      <c r="H12" s="552"/>
      <c r="I12" s="552"/>
      <c r="J12" s="482"/>
      <c r="K12" s="482"/>
      <c r="L12" s="482"/>
    </row>
    <row r="13" spans="1:12" x14ac:dyDescent="0.2">
      <c r="A13" s="552"/>
      <c r="B13" s="552"/>
      <c r="C13" s="552"/>
      <c r="D13" s="552"/>
      <c r="E13" s="552"/>
      <c r="F13" s="552"/>
      <c r="G13" s="552"/>
      <c r="H13" s="552"/>
      <c r="I13" s="552"/>
      <c r="J13" s="482"/>
      <c r="K13" s="482"/>
      <c r="L13" s="482"/>
    </row>
    <row r="14" spans="1:12" x14ac:dyDescent="0.2">
      <c r="A14" s="552"/>
      <c r="B14" s="552"/>
      <c r="C14" s="552"/>
      <c r="D14" s="552"/>
      <c r="E14" s="552"/>
      <c r="F14" s="552"/>
      <c r="G14" s="552"/>
      <c r="H14" s="552"/>
      <c r="I14" s="552"/>
      <c r="J14" s="482"/>
      <c r="K14" s="482"/>
      <c r="L14" s="482"/>
    </row>
    <row r="15" spans="1:12" ht="15.75" customHeight="1" x14ac:dyDescent="0.2">
      <c r="A15" s="552"/>
      <c r="B15" s="552"/>
      <c r="C15" s="552"/>
      <c r="D15" s="552"/>
      <c r="E15" s="552"/>
      <c r="F15" s="552"/>
      <c r="G15" s="552"/>
      <c r="H15" s="552"/>
      <c r="I15" s="552"/>
      <c r="J15" s="552"/>
      <c r="K15" s="552"/>
      <c r="L15" s="552"/>
    </row>
    <row r="16" spans="1:12" x14ac:dyDescent="0.2">
      <c r="A16" s="552"/>
      <c r="B16" s="552"/>
      <c r="C16" s="552"/>
      <c r="D16" s="552"/>
      <c r="E16" s="552"/>
      <c r="F16" s="552"/>
      <c r="G16" s="552"/>
      <c r="H16" s="552"/>
      <c r="I16" s="552"/>
      <c r="J16" s="552"/>
      <c r="K16" s="552"/>
      <c r="L16" s="552"/>
    </row>
    <row r="17" spans="1:12" ht="15.75" customHeight="1" x14ac:dyDescent="0.2">
      <c r="A17" s="552"/>
      <c r="B17" s="552"/>
      <c r="C17" s="552"/>
      <c r="D17" s="552"/>
      <c r="E17" s="552"/>
      <c r="F17" s="552"/>
      <c r="G17" s="552"/>
      <c r="H17" s="552"/>
      <c r="I17" s="552"/>
      <c r="J17" s="552"/>
      <c r="K17" s="552"/>
      <c r="L17" s="552"/>
    </row>
    <row r="18" spans="1:12" ht="41.25" customHeight="1" x14ac:dyDescent="0.2">
      <c r="A18" s="552"/>
      <c r="B18" s="552"/>
      <c r="C18" s="552"/>
      <c r="D18" s="552"/>
      <c r="E18" s="552"/>
      <c r="F18" s="552"/>
      <c r="G18" s="552"/>
      <c r="H18" s="552"/>
      <c r="I18" s="552"/>
      <c r="J18" s="552"/>
      <c r="K18" s="552"/>
      <c r="L18" s="552"/>
    </row>
    <row r="19" spans="1:12" ht="15.75" customHeight="1" x14ac:dyDescent="0.2">
      <c r="B19" s="53"/>
      <c r="C19" s="53"/>
      <c r="D19" s="53"/>
      <c r="E19" s="53"/>
      <c r="F19" s="53"/>
      <c r="G19" s="53"/>
      <c r="H19" s="53"/>
    </row>
    <row r="20" spans="1:12" ht="15.75" customHeight="1" x14ac:dyDescent="0.2">
      <c r="B20" s="53"/>
      <c r="C20" s="53"/>
      <c r="D20" s="53"/>
      <c r="E20" s="53"/>
      <c r="F20" s="53"/>
      <c r="G20" s="53"/>
      <c r="H20" s="53"/>
    </row>
    <row r="21" spans="1:12" ht="15.75" customHeight="1" x14ac:dyDescent="0.2">
      <c r="B21" s="53"/>
      <c r="C21" s="53"/>
      <c r="D21" s="53"/>
      <c r="E21" s="53"/>
      <c r="F21" s="53"/>
      <c r="G21" s="53"/>
      <c r="H21" s="53"/>
    </row>
    <row r="22" spans="1:12" ht="15.75" customHeight="1" x14ac:dyDescent="0.2">
      <c r="B22" s="53"/>
      <c r="C22" s="53"/>
      <c r="D22" s="53"/>
      <c r="E22" s="53"/>
      <c r="F22" s="53"/>
      <c r="G22" s="53"/>
      <c r="H22" s="53"/>
    </row>
    <row r="23" spans="1:12" ht="15.75" customHeight="1" x14ac:dyDescent="0.2">
      <c r="B23" s="53"/>
      <c r="C23" s="53"/>
      <c r="D23" s="53"/>
      <c r="E23" s="53"/>
      <c r="F23" s="53"/>
      <c r="G23" s="53"/>
      <c r="H23" s="53"/>
    </row>
    <row r="24" spans="1:12" ht="15.75" customHeight="1" x14ac:dyDescent="0.2">
      <c r="B24" s="53"/>
      <c r="C24" s="53"/>
      <c r="D24" s="53"/>
      <c r="E24" s="53"/>
      <c r="F24" s="53"/>
      <c r="G24" s="53"/>
      <c r="H24" s="53"/>
    </row>
    <row r="25" spans="1:12" ht="15.75" customHeight="1" x14ac:dyDescent="0.2">
      <c r="B25" s="53"/>
      <c r="C25" s="53"/>
      <c r="D25" s="53"/>
      <c r="E25" s="53"/>
      <c r="F25" s="53"/>
      <c r="G25" s="53"/>
      <c r="H25" s="53"/>
    </row>
    <row r="26" spans="1:12" ht="15.75" customHeight="1" x14ac:dyDescent="0.2">
      <c r="B26" s="53"/>
      <c r="C26" s="53"/>
      <c r="D26" s="53"/>
      <c r="E26" s="53"/>
      <c r="F26" s="53"/>
      <c r="G26" s="53"/>
      <c r="H26" s="53"/>
    </row>
    <row r="27" spans="1:12" x14ac:dyDescent="0.2">
      <c r="C27" s="60"/>
    </row>
    <row r="28" spans="1:12" ht="21" customHeight="1" x14ac:dyDescent="0.2"/>
    <row r="29" spans="1:12" ht="15" customHeight="1" x14ac:dyDescent="0.2"/>
    <row r="30" spans="1:12" ht="15.75" customHeight="1" x14ac:dyDescent="0.2"/>
  </sheetData>
  <mergeCells count="2">
    <mergeCell ref="B1:I1"/>
    <mergeCell ref="B11:G11"/>
  </mergeCells>
  <pageMargins left="1.1811023622047245" right="0.78740157480314965" top="1.1811023622047245" bottom="0.23622047244094491" header="0.23622047244094491" footer="0"/>
  <pageSetup paperSize="9" scale="81" fitToHeight="0" orientation="portrait" r:id="rId1"/>
  <headerFooter scaleWithDoc="0" alignWithMargins="0">
    <oddHeader>&amp;C&amp;G</oddHeader>
  </headerFooter>
  <drawing r:id="rId2"/>
  <legacyDrawingHF r:id="rId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46"/>
  <sheetViews>
    <sheetView view="pageBreakPreview" zoomScale="90" zoomScaleNormal="100" zoomScaleSheetLayoutView="90" workbookViewId="0">
      <selection activeCell="G6" sqref="G6"/>
    </sheetView>
  </sheetViews>
  <sheetFormatPr baseColWidth="10" defaultColWidth="11.42578125" defaultRowHeight="15" x14ac:dyDescent="0.2"/>
  <cols>
    <col min="1" max="1" width="7.85546875" style="41" customWidth="1"/>
    <col min="2" max="2" width="14.85546875" style="88" customWidth="1"/>
    <col min="3" max="3" width="15.140625" style="41" customWidth="1"/>
    <col min="4" max="4" width="19.5703125" style="41" customWidth="1"/>
    <col min="5" max="5" width="12" style="41" customWidth="1"/>
    <col min="6" max="6" width="10.28515625" style="41" customWidth="1"/>
    <col min="7" max="7" width="15.28515625" style="41" customWidth="1"/>
    <col min="8" max="8" width="11.42578125" style="41"/>
    <col min="9" max="9" width="10.85546875" style="41" customWidth="1"/>
    <col min="10" max="10" width="6.42578125" style="41" customWidth="1"/>
    <col min="11" max="11" width="4" style="41" customWidth="1"/>
    <col min="12" max="16" width="11.42578125" style="41"/>
    <col min="17" max="31" width="11.42578125" style="41" customWidth="1"/>
    <col min="32" max="16384" width="11.42578125" style="41"/>
  </cols>
  <sheetData>
    <row r="1" spans="1:10" s="145" customFormat="1" ht="45.75" customHeight="1" x14ac:dyDescent="0.25">
      <c r="A1" s="461" t="s">
        <v>290</v>
      </c>
      <c r="B1" s="1052" t="s">
        <v>293</v>
      </c>
      <c r="C1" s="1052"/>
      <c r="D1" s="1052"/>
      <c r="E1" s="1052"/>
      <c r="F1" s="1052"/>
      <c r="G1" s="1052"/>
      <c r="H1" s="1052"/>
      <c r="I1" s="1052"/>
    </row>
    <row r="2" spans="1:10" ht="16.5" thickBot="1" x14ac:dyDescent="0.25">
      <c r="A2" s="464"/>
      <c r="B2" s="488" t="s">
        <v>418</v>
      </c>
      <c r="C2" s="490"/>
      <c r="D2" s="490"/>
      <c r="E2" s="490"/>
      <c r="F2" s="553"/>
      <c r="G2" s="553"/>
      <c r="H2" s="553"/>
      <c r="I2" s="464"/>
    </row>
    <row r="3" spans="1:10" ht="31.5" x14ac:dyDescent="0.2">
      <c r="A3" s="464"/>
      <c r="B3" s="842" t="s">
        <v>419</v>
      </c>
      <c r="C3" s="469" t="s">
        <v>405</v>
      </c>
      <c r="D3" s="469" t="s">
        <v>420</v>
      </c>
      <c r="E3" s="472" t="s">
        <v>421</v>
      </c>
      <c r="F3" s="553"/>
      <c r="G3" s="553"/>
      <c r="H3" s="553"/>
      <c r="I3" s="464"/>
    </row>
    <row r="4" spans="1:10" ht="15.75" x14ac:dyDescent="0.2">
      <c r="A4" s="464"/>
      <c r="B4" s="843"/>
      <c r="C4" s="474" t="s">
        <v>338</v>
      </c>
      <c r="D4" s="474" t="s">
        <v>422</v>
      </c>
      <c r="E4" s="551" t="s">
        <v>423</v>
      </c>
      <c r="F4" s="553"/>
      <c r="G4" s="553"/>
      <c r="H4" s="553"/>
      <c r="I4" s="464"/>
    </row>
    <row r="5" spans="1:10" ht="15.75" customHeight="1" thickBot="1" x14ac:dyDescent="0.25">
      <c r="A5" s="464"/>
      <c r="B5" s="844"/>
      <c r="C5" s="557">
        <v>124.80000000000001</v>
      </c>
      <c r="D5" s="479">
        <v>0.121</v>
      </c>
      <c r="E5" s="528">
        <v>15.100800000000001</v>
      </c>
      <c r="F5" s="553"/>
      <c r="G5" s="553"/>
      <c r="H5" s="553"/>
      <c r="I5" s="482"/>
      <c r="J5" s="512"/>
    </row>
    <row r="6" spans="1:10" ht="20.25" customHeight="1" thickBot="1" x14ac:dyDescent="0.25">
      <c r="A6" s="464"/>
      <c r="B6" s="465"/>
      <c r="C6" s="520"/>
      <c r="D6" s="483" t="s">
        <v>23</v>
      </c>
      <c r="E6" s="484">
        <v>15.100800000000001</v>
      </c>
      <c r="F6" s="553"/>
      <c r="G6" s="553"/>
      <c r="H6" s="553"/>
      <c r="I6" s="482"/>
      <c r="J6" s="512"/>
    </row>
    <row r="7" spans="1:10" x14ac:dyDescent="0.2">
      <c r="A7" s="482"/>
      <c r="B7" s="465"/>
      <c r="C7" s="482"/>
      <c r="D7" s="482"/>
      <c r="E7" s="482"/>
      <c r="F7" s="482"/>
      <c r="G7" s="482"/>
      <c r="H7" s="482"/>
      <c r="I7" s="482"/>
      <c r="J7" s="512"/>
    </row>
    <row r="8" spans="1:10" ht="16.5" thickBot="1" x14ac:dyDescent="0.25">
      <c r="A8" s="482"/>
      <c r="B8" s="488" t="s">
        <v>353</v>
      </c>
      <c r="C8" s="482"/>
      <c r="D8" s="482"/>
      <c r="E8" s="482"/>
      <c r="F8" s="482"/>
      <c r="G8" s="482"/>
      <c r="H8" s="482"/>
      <c r="I8" s="482"/>
      <c r="J8" s="512"/>
    </row>
    <row r="9" spans="1:10" ht="31.5" customHeight="1" x14ac:dyDescent="0.2">
      <c r="A9" s="482"/>
      <c r="B9" s="845" t="s">
        <v>424</v>
      </c>
      <c r="C9" s="469" t="s">
        <v>405</v>
      </c>
      <c r="D9" s="469" t="s">
        <v>420</v>
      </c>
      <c r="E9" s="472" t="s">
        <v>421</v>
      </c>
      <c r="F9" s="527"/>
      <c r="G9" s="527"/>
      <c r="H9" s="482"/>
      <c r="I9" s="482"/>
      <c r="J9" s="512"/>
    </row>
    <row r="10" spans="1:10" ht="15" customHeight="1" x14ac:dyDescent="0.2">
      <c r="A10" s="482"/>
      <c r="B10" s="846"/>
      <c r="C10" s="474" t="s">
        <v>338</v>
      </c>
      <c r="D10" s="474" t="s">
        <v>422</v>
      </c>
      <c r="E10" s="551" t="s">
        <v>423</v>
      </c>
      <c r="F10" s="527"/>
      <c r="G10" s="527"/>
      <c r="H10" s="482"/>
      <c r="I10" s="482"/>
      <c r="J10" s="512"/>
    </row>
    <row r="11" spans="1:10" ht="16.5" thickBot="1" x14ac:dyDescent="0.25">
      <c r="A11" s="482"/>
      <c r="B11" s="847"/>
      <c r="C11" s="557">
        <v>39.852000000000004</v>
      </c>
      <c r="D11" s="479">
        <v>0.16600000000000001</v>
      </c>
      <c r="E11" s="528">
        <v>6.6154320000000011</v>
      </c>
      <c r="F11" s="527"/>
      <c r="G11" s="527"/>
      <c r="H11" s="482"/>
      <c r="I11" s="482"/>
    </row>
    <row r="12" spans="1:10" ht="15.75" customHeight="1" thickBot="1" x14ac:dyDescent="0.25">
      <c r="A12" s="464"/>
      <c r="B12" s="465"/>
      <c r="C12" s="520"/>
      <c r="D12" s="483" t="s">
        <v>23</v>
      </c>
      <c r="E12" s="484">
        <v>6.6154320000000011</v>
      </c>
      <c r="F12" s="527"/>
      <c r="G12" s="527"/>
      <c r="H12" s="482"/>
      <c r="I12" s="482"/>
    </row>
    <row r="13" spans="1:10" ht="15.75" x14ac:dyDescent="0.2">
      <c r="A13" s="464"/>
      <c r="B13" s="527"/>
      <c r="C13" s="527"/>
      <c r="D13" s="527"/>
      <c r="E13" s="527"/>
      <c r="F13" s="527"/>
      <c r="G13" s="527"/>
      <c r="H13" s="482"/>
      <c r="I13" s="482"/>
    </row>
    <row r="14" spans="1:10" ht="15.75" customHeight="1" thickBot="1" x14ac:dyDescent="0.25">
      <c r="A14" s="464"/>
      <c r="B14" s="488" t="s">
        <v>372</v>
      </c>
      <c r="C14" s="527"/>
      <c r="D14" s="527"/>
      <c r="E14" s="527"/>
      <c r="F14" s="527"/>
      <c r="G14" s="527"/>
      <c r="H14" s="527"/>
      <c r="I14" s="527"/>
    </row>
    <row r="15" spans="1:10" ht="45" customHeight="1" x14ac:dyDescent="0.2">
      <c r="A15" s="464"/>
      <c r="B15" s="845" t="s">
        <v>425</v>
      </c>
      <c r="C15" s="469" t="s">
        <v>405</v>
      </c>
      <c r="D15" s="469" t="s">
        <v>420</v>
      </c>
      <c r="E15" s="472" t="s">
        <v>421</v>
      </c>
      <c r="F15" s="527"/>
      <c r="G15" s="527"/>
      <c r="H15" s="527"/>
      <c r="I15" s="527"/>
    </row>
    <row r="16" spans="1:10" ht="15.75" customHeight="1" x14ac:dyDescent="0.2">
      <c r="A16" s="464"/>
      <c r="B16" s="846"/>
      <c r="C16" s="474" t="s">
        <v>338</v>
      </c>
      <c r="D16" s="474" t="s">
        <v>422</v>
      </c>
      <c r="E16" s="551" t="s">
        <v>423</v>
      </c>
      <c r="F16" s="527"/>
      <c r="G16" s="527"/>
      <c r="H16" s="527"/>
      <c r="I16" s="527"/>
    </row>
    <row r="17" spans="1:9" ht="15.75" customHeight="1" thickBot="1" x14ac:dyDescent="0.25">
      <c r="A17" s="464"/>
      <c r="B17" s="847"/>
      <c r="C17" s="557">
        <v>50.069999999999993</v>
      </c>
      <c r="D17" s="479">
        <v>0.13200000000000001</v>
      </c>
      <c r="E17" s="528">
        <v>6.6092399999999998</v>
      </c>
      <c r="F17" s="527"/>
      <c r="G17" s="527"/>
      <c r="H17" s="527"/>
      <c r="I17" s="527"/>
    </row>
    <row r="18" spans="1:9" ht="15.75" customHeight="1" thickBot="1" x14ac:dyDescent="0.25">
      <c r="A18" s="464"/>
      <c r="B18" s="465"/>
      <c r="C18" s="520"/>
      <c r="D18" s="483" t="s">
        <v>23</v>
      </c>
      <c r="E18" s="484">
        <v>6.6092399999999998</v>
      </c>
      <c r="F18" s="527"/>
      <c r="G18" s="527"/>
      <c r="H18" s="527"/>
      <c r="I18" s="527"/>
    </row>
    <row r="19" spans="1:9" ht="15.75" customHeight="1" thickBot="1" x14ac:dyDescent="0.25">
      <c r="A19" s="464"/>
      <c r="B19" s="527"/>
      <c r="C19" s="527"/>
      <c r="D19" s="527"/>
      <c r="E19" s="527"/>
      <c r="F19" s="527"/>
      <c r="G19" s="527"/>
      <c r="H19" s="527"/>
      <c r="I19" s="527"/>
    </row>
    <row r="20" spans="1:9" ht="15.75" customHeight="1" x14ac:dyDescent="0.2">
      <c r="A20" s="464"/>
      <c r="B20" s="845" t="s">
        <v>426</v>
      </c>
      <c r="C20" s="469" t="s">
        <v>405</v>
      </c>
      <c r="D20" s="469" t="s">
        <v>420</v>
      </c>
      <c r="E20" s="472" t="s">
        <v>421</v>
      </c>
      <c r="F20" s="527"/>
      <c r="G20" s="527"/>
      <c r="H20" s="527"/>
      <c r="I20" s="527"/>
    </row>
    <row r="21" spans="1:9" ht="15.75" customHeight="1" x14ac:dyDescent="0.2">
      <c r="A21" s="464"/>
      <c r="B21" s="846"/>
      <c r="C21" s="474" t="s">
        <v>338</v>
      </c>
      <c r="D21" s="474" t="s">
        <v>422</v>
      </c>
      <c r="E21" s="551" t="s">
        <v>423</v>
      </c>
      <c r="F21" s="527"/>
      <c r="G21" s="527"/>
      <c r="H21" s="527"/>
      <c r="I21" s="527"/>
    </row>
    <row r="22" spans="1:9" ht="15.75" customHeight="1" thickBot="1" x14ac:dyDescent="0.25">
      <c r="A22" s="464"/>
      <c r="B22" s="847"/>
      <c r="C22" s="557">
        <v>68.551999999999992</v>
      </c>
      <c r="D22" s="479">
        <v>9.6000000000000002E-2</v>
      </c>
      <c r="E22" s="528">
        <v>6.5809919999999993</v>
      </c>
      <c r="F22" s="527"/>
      <c r="G22" s="527"/>
      <c r="H22" s="527"/>
      <c r="I22" s="527"/>
    </row>
    <row r="23" spans="1:9" ht="15.75" customHeight="1" thickBot="1" x14ac:dyDescent="0.25">
      <c r="A23" s="464"/>
      <c r="B23" s="465"/>
      <c r="C23" s="520"/>
      <c r="D23" s="483" t="s">
        <v>23</v>
      </c>
      <c r="E23" s="484">
        <v>6.5809919999999993</v>
      </c>
      <c r="F23" s="527"/>
      <c r="G23" s="527"/>
      <c r="H23" s="527"/>
      <c r="I23" s="527"/>
    </row>
    <row r="24" spans="1:9" ht="15.75" customHeight="1" thickBot="1" x14ac:dyDescent="0.25">
      <c r="A24" s="464"/>
      <c r="B24" s="488" t="s">
        <v>427</v>
      </c>
      <c r="C24" s="527"/>
      <c r="D24" s="527"/>
      <c r="E24" s="527"/>
      <c r="F24" s="527"/>
      <c r="G24" s="527"/>
      <c r="H24" s="527"/>
      <c r="I24" s="527"/>
    </row>
    <row r="25" spans="1:9" ht="15.75" customHeight="1" x14ac:dyDescent="0.2">
      <c r="A25" s="464"/>
      <c r="B25" s="845" t="s">
        <v>428</v>
      </c>
      <c r="C25" s="469" t="s">
        <v>405</v>
      </c>
      <c r="D25" s="469" t="s">
        <v>420</v>
      </c>
      <c r="E25" s="472" t="s">
        <v>421</v>
      </c>
      <c r="F25" s="527"/>
      <c r="G25" s="527"/>
      <c r="H25" s="527"/>
      <c r="I25" s="527"/>
    </row>
    <row r="26" spans="1:9" ht="15" customHeight="1" x14ac:dyDescent="0.2">
      <c r="A26" s="464"/>
      <c r="B26" s="846"/>
      <c r="C26" s="474" t="s">
        <v>338</v>
      </c>
      <c r="D26" s="474" t="s">
        <v>422</v>
      </c>
      <c r="E26" s="551" t="s">
        <v>423</v>
      </c>
      <c r="F26" s="527"/>
      <c r="G26" s="527"/>
      <c r="H26" s="527"/>
      <c r="I26" s="527"/>
    </row>
    <row r="27" spans="1:9" ht="15.75" customHeight="1" thickBot="1" x14ac:dyDescent="0.25">
      <c r="A27" s="464"/>
      <c r="B27" s="847"/>
      <c r="C27" s="557">
        <v>7.74</v>
      </c>
      <c r="D27" s="479">
        <v>0.158</v>
      </c>
      <c r="E27" s="528">
        <v>1.22292</v>
      </c>
      <c r="F27" s="527"/>
      <c r="G27" s="527"/>
      <c r="H27" s="527"/>
      <c r="I27" s="527"/>
    </row>
    <row r="28" spans="1:9" ht="15" customHeight="1" thickBot="1" x14ac:dyDescent="0.25">
      <c r="A28" s="464"/>
      <c r="B28" s="465"/>
      <c r="C28" s="520"/>
      <c r="D28" s="483" t="s">
        <v>23</v>
      </c>
      <c r="E28" s="484">
        <v>1.22292</v>
      </c>
      <c r="F28" s="527"/>
      <c r="G28" s="527"/>
      <c r="H28" s="527"/>
      <c r="I28" s="527"/>
    </row>
    <row r="29" spans="1:9" ht="15.75" customHeight="1" thickBot="1" x14ac:dyDescent="0.25">
      <c r="A29" s="464"/>
      <c r="B29" s="527"/>
      <c r="C29" s="527"/>
      <c r="D29" s="527"/>
      <c r="E29" s="527"/>
      <c r="F29" s="527"/>
      <c r="G29" s="527"/>
      <c r="H29" s="527"/>
      <c r="I29" s="527"/>
    </row>
    <row r="30" spans="1:9" ht="31.5" x14ac:dyDescent="0.2">
      <c r="A30" s="464"/>
      <c r="B30" s="845" t="s">
        <v>429</v>
      </c>
      <c r="C30" s="469" t="s">
        <v>405</v>
      </c>
      <c r="D30" s="469" t="s">
        <v>420</v>
      </c>
      <c r="E30" s="472" t="s">
        <v>421</v>
      </c>
      <c r="F30" s="464"/>
      <c r="G30" s="464"/>
      <c r="H30" s="464"/>
      <c r="I30" s="464"/>
    </row>
    <row r="31" spans="1:9" ht="15.75" x14ac:dyDescent="0.2">
      <c r="A31" s="464"/>
      <c r="B31" s="846"/>
      <c r="C31" s="474" t="s">
        <v>338</v>
      </c>
      <c r="D31" s="474" t="s">
        <v>422</v>
      </c>
      <c r="E31" s="551" t="s">
        <v>423</v>
      </c>
      <c r="F31" s="464"/>
      <c r="G31" s="464"/>
      <c r="H31" s="464"/>
      <c r="I31" s="464"/>
    </row>
    <row r="32" spans="1:9" ht="16.5" thickBot="1" x14ac:dyDescent="0.25">
      <c r="A32" s="464"/>
      <c r="B32" s="847"/>
      <c r="C32" s="557">
        <v>15.48</v>
      </c>
      <c r="D32" s="479">
        <v>0.158</v>
      </c>
      <c r="E32" s="528">
        <v>2.44584</v>
      </c>
      <c r="F32" s="485"/>
      <c r="G32" s="485"/>
      <c r="H32" s="485"/>
      <c r="I32" s="464"/>
    </row>
    <row r="33" spans="1:9" ht="16.5" thickBot="1" x14ac:dyDescent="0.25">
      <c r="A33" s="464"/>
      <c r="B33" s="465"/>
      <c r="C33" s="520"/>
      <c r="D33" s="483" t="s">
        <v>23</v>
      </c>
      <c r="E33" s="484">
        <v>2.44584</v>
      </c>
      <c r="F33" s="485"/>
      <c r="G33" s="485"/>
      <c r="H33" s="485"/>
      <c r="I33" s="464"/>
    </row>
    <row r="34" spans="1:9" ht="9" customHeight="1" x14ac:dyDescent="0.2">
      <c r="A34" s="464"/>
      <c r="B34" s="485"/>
      <c r="C34" s="485"/>
      <c r="D34" s="485"/>
      <c r="E34" s="485"/>
      <c r="F34" s="485"/>
      <c r="G34" s="485"/>
      <c r="H34" s="485"/>
      <c r="I34" s="464"/>
    </row>
    <row r="35" spans="1:9" ht="16.5" thickBot="1" x14ac:dyDescent="0.25">
      <c r="A35" s="464"/>
      <c r="B35" s="488" t="s">
        <v>430</v>
      </c>
      <c r="C35" s="485"/>
      <c r="D35" s="485"/>
      <c r="E35" s="485"/>
      <c r="F35" s="485"/>
      <c r="G35" s="485"/>
      <c r="H35" s="485"/>
      <c r="I35" s="464"/>
    </row>
    <row r="36" spans="1:9" ht="39" customHeight="1" x14ac:dyDescent="0.2">
      <c r="A36" s="464"/>
      <c r="B36" s="845" t="s">
        <v>431</v>
      </c>
      <c r="C36" s="469" t="s">
        <v>405</v>
      </c>
      <c r="D36" s="469" t="s">
        <v>420</v>
      </c>
      <c r="E36" s="472" t="s">
        <v>421</v>
      </c>
      <c r="G36" s="485"/>
    </row>
    <row r="37" spans="1:9" ht="15" customHeight="1" x14ac:dyDescent="0.2">
      <c r="A37" s="464"/>
      <c r="B37" s="846"/>
      <c r="C37" s="474" t="s">
        <v>338</v>
      </c>
      <c r="D37" s="474" t="s">
        <v>422</v>
      </c>
      <c r="E37" s="551" t="s">
        <v>423</v>
      </c>
      <c r="F37" s="464"/>
      <c r="G37" s="485"/>
      <c r="H37" s="464"/>
      <c r="I37" s="464"/>
    </row>
    <row r="38" spans="1:9" ht="15" customHeight="1" thickBot="1" x14ac:dyDescent="0.25">
      <c r="A38" s="464"/>
      <c r="B38" s="847"/>
      <c r="C38" s="557">
        <v>203.57520395261861</v>
      </c>
      <c r="D38" s="479">
        <v>9.2999999999999999E-2</v>
      </c>
      <c r="E38" s="528">
        <v>18.93249396759353</v>
      </c>
      <c r="F38" s="464"/>
      <c r="G38" s="485"/>
      <c r="H38" s="464"/>
      <c r="I38" s="464"/>
    </row>
    <row r="39" spans="1:9" ht="15" customHeight="1" thickBot="1" x14ac:dyDescent="0.25">
      <c r="A39" s="464"/>
      <c r="B39" s="465"/>
      <c r="C39" s="520"/>
      <c r="D39" s="483" t="s">
        <v>23</v>
      </c>
      <c r="E39" s="484">
        <v>18.93249396759353</v>
      </c>
      <c r="F39" s="464"/>
      <c r="G39" s="485"/>
      <c r="H39" s="464"/>
      <c r="I39" s="464"/>
    </row>
    <row r="40" spans="1:9" ht="15" customHeight="1" thickBot="1" x14ac:dyDescent="0.25">
      <c r="A40" s="482"/>
      <c r="B40" s="482"/>
      <c r="C40" s="482"/>
      <c r="D40" s="482"/>
      <c r="E40" s="482"/>
      <c r="F40" s="482"/>
      <c r="G40" s="482"/>
      <c r="H40" s="464"/>
      <c r="I40" s="464"/>
    </row>
    <row r="41" spans="1:9" ht="31.5" x14ac:dyDescent="0.2">
      <c r="A41" s="464"/>
      <c r="B41" s="845" t="s">
        <v>367</v>
      </c>
      <c r="C41" s="469" t="s">
        <v>405</v>
      </c>
      <c r="D41" s="469" t="s">
        <v>420</v>
      </c>
      <c r="E41" s="472" t="s">
        <v>421</v>
      </c>
      <c r="F41" s="464"/>
      <c r="G41" s="464"/>
      <c r="H41" s="464"/>
      <c r="I41" s="464"/>
    </row>
    <row r="42" spans="1:9" ht="15.75" x14ac:dyDescent="0.2">
      <c r="B42" s="846"/>
      <c r="C42" s="474" t="s">
        <v>338</v>
      </c>
      <c r="D42" s="474" t="s">
        <v>422</v>
      </c>
      <c r="E42" s="551" t="s">
        <v>423</v>
      </c>
    </row>
    <row r="43" spans="1:9" ht="15.75" customHeight="1" thickBot="1" x14ac:dyDescent="0.25">
      <c r="B43" s="847"/>
      <c r="C43" s="557">
        <v>46.756323463376901</v>
      </c>
      <c r="D43" s="479">
        <v>9.2999999999999999E-2</v>
      </c>
      <c r="E43" s="528">
        <v>4.3483380820940516</v>
      </c>
    </row>
    <row r="44" spans="1:9" ht="16.5" thickBot="1" x14ac:dyDescent="0.25">
      <c r="B44" s="465"/>
      <c r="C44" s="520"/>
      <c r="D44" s="483" t="s">
        <v>23</v>
      </c>
      <c r="E44" s="484">
        <v>4.3483380820940516</v>
      </c>
    </row>
    <row r="45" spans="1:9" ht="15.75" thickBot="1" x14ac:dyDescent="0.25"/>
    <row r="46" spans="1:9" ht="41.25" customHeight="1" thickBot="1" x14ac:dyDescent="0.25">
      <c r="B46" s="1045" t="s">
        <v>293</v>
      </c>
      <c r="C46" s="1046"/>
      <c r="D46" s="1046"/>
      <c r="E46" s="325">
        <v>61.856056049687581</v>
      </c>
      <c r="F46" s="486" t="s">
        <v>423</v>
      </c>
    </row>
  </sheetData>
  <mergeCells count="10">
    <mergeCell ref="B30:B32"/>
    <mergeCell ref="B36:B38"/>
    <mergeCell ref="B41:B43"/>
    <mergeCell ref="B46:D46"/>
    <mergeCell ref="B1:I1"/>
    <mergeCell ref="B3:B5"/>
    <mergeCell ref="B9:B11"/>
    <mergeCell ref="B15:B17"/>
    <mergeCell ref="B20:B22"/>
    <mergeCell ref="B25:B27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rowBreaks count="2" manualBreakCount="2">
    <brk id="23" max="5" man="1"/>
    <brk id="46" max="6" man="1"/>
  </rowBreaks>
  <drawing r:id="rId2"/>
  <legacyDrawingHF r:id="rId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11"/>
  <sheetViews>
    <sheetView view="pageBreakPreview" zoomScale="90" zoomScaleNormal="100" zoomScaleSheetLayoutView="90" workbookViewId="0">
      <selection activeCell="H5" sqref="H5"/>
    </sheetView>
  </sheetViews>
  <sheetFormatPr baseColWidth="10" defaultColWidth="11.42578125" defaultRowHeight="15" x14ac:dyDescent="0.2"/>
  <cols>
    <col min="1" max="1" width="7.7109375" style="41" customWidth="1"/>
    <col min="2" max="2" width="14.85546875" style="88" customWidth="1"/>
    <col min="3" max="3" width="15.42578125" style="41" customWidth="1"/>
    <col min="4" max="4" width="16.85546875" style="41" customWidth="1"/>
    <col min="5" max="5" width="12" style="41" customWidth="1"/>
    <col min="6" max="6" width="11.28515625" style="41" customWidth="1"/>
    <col min="7" max="7" width="15.28515625" style="41" customWidth="1"/>
    <col min="8" max="8" width="11.42578125" style="41"/>
    <col min="9" max="9" width="10.85546875" style="41" customWidth="1"/>
    <col min="10" max="10" width="6.42578125" style="41" customWidth="1"/>
    <col min="11" max="11" width="4" style="41" customWidth="1"/>
    <col min="12" max="16" width="11.42578125" style="41"/>
    <col min="17" max="31" width="11.42578125" style="41" customWidth="1"/>
    <col min="32" max="16384" width="11.42578125" style="41"/>
  </cols>
  <sheetData>
    <row r="1" spans="1:10" s="145" customFormat="1" ht="45.75" customHeight="1" x14ac:dyDescent="0.25">
      <c r="A1" s="461" t="s">
        <v>292</v>
      </c>
      <c r="B1" s="1052" t="s">
        <v>466</v>
      </c>
      <c r="C1" s="1052"/>
      <c r="D1" s="1052"/>
      <c r="E1" s="1052"/>
      <c r="F1" s="1052"/>
      <c r="G1" s="549"/>
      <c r="H1" s="549"/>
      <c r="I1" s="549"/>
    </row>
    <row r="2" spans="1:10" ht="15.75" x14ac:dyDescent="0.25">
      <c r="A2" s="464"/>
      <c r="B2" s="465"/>
      <c r="C2" s="489"/>
      <c r="D2" s="490"/>
      <c r="E2" s="490"/>
      <c r="F2" s="490"/>
      <c r="G2" s="464"/>
      <c r="H2" s="464"/>
      <c r="I2" s="464"/>
    </row>
    <row r="3" spans="1:10" ht="16.5" thickBot="1" x14ac:dyDescent="0.25">
      <c r="A3" s="464"/>
      <c r="B3" s="488" t="s">
        <v>432</v>
      </c>
      <c r="C3" s="490"/>
      <c r="D3" s="490"/>
      <c r="E3" s="490"/>
      <c r="F3" s="553"/>
      <c r="G3" s="553"/>
      <c r="H3" s="553"/>
      <c r="I3" s="464"/>
    </row>
    <row r="4" spans="1:10" ht="31.5" x14ac:dyDescent="0.2">
      <c r="A4" s="464"/>
      <c r="B4" s="842" t="s">
        <v>419</v>
      </c>
      <c r="C4" s="469" t="s">
        <v>405</v>
      </c>
      <c r="D4" s="469" t="s">
        <v>420</v>
      </c>
      <c r="E4" s="472" t="s">
        <v>421</v>
      </c>
      <c r="F4" s="553"/>
      <c r="G4" s="553"/>
      <c r="H4" s="553"/>
      <c r="I4" s="464"/>
    </row>
    <row r="5" spans="1:10" ht="15.75" x14ac:dyDescent="0.2">
      <c r="A5" s="464"/>
      <c r="B5" s="843"/>
      <c r="C5" s="474" t="s">
        <v>338</v>
      </c>
      <c r="D5" s="474" t="s">
        <v>422</v>
      </c>
      <c r="E5" s="551" t="s">
        <v>423</v>
      </c>
      <c r="F5" s="553"/>
      <c r="G5" s="553"/>
      <c r="H5" s="553"/>
      <c r="I5" s="464"/>
    </row>
    <row r="6" spans="1:10" ht="15.75" customHeight="1" thickBot="1" x14ac:dyDescent="0.25">
      <c r="A6" s="464"/>
      <c r="B6" s="844"/>
      <c r="C6" s="557">
        <v>172.61100000000002</v>
      </c>
      <c r="D6" s="479">
        <v>5.1999999999999998E-2</v>
      </c>
      <c r="E6" s="528">
        <v>8.975772000000001</v>
      </c>
      <c r="F6" s="553"/>
      <c r="G6" s="553"/>
      <c r="H6" s="553"/>
      <c r="I6" s="482"/>
      <c r="J6" s="512"/>
    </row>
    <row r="7" spans="1:10" ht="20.25" customHeight="1" thickBot="1" x14ac:dyDescent="0.25">
      <c r="A7" s="464"/>
      <c r="B7" s="465"/>
      <c r="C7" s="520"/>
      <c r="D7" s="483" t="s">
        <v>23</v>
      </c>
      <c r="E7" s="484">
        <v>8.975772000000001</v>
      </c>
      <c r="F7" s="553"/>
      <c r="G7" s="553"/>
      <c r="H7" s="553"/>
      <c r="I7" s="482"/>
      <c r="J7" s="512"/>
    </row>
    <row r="8" spans="1:10" x14ac:dyDescent="0.2">
      <c r="A8" s="482"/>
      <c r="B8" s="465"/>
      <c r="C8" s="482"/>
      <c r="D8" s="482"/>
      <c r="E8" s="482"/>
      <c r="F8" s="482"/>
      <c r="G8" s="482"/>
      <c r="H8" s="482"/>
      <c r="I8" s="482"/>
      <c r="J8" s="512"/>
    </row>
    <row r="9" spans="1:10" ht="15.75" thickBot="1" x14ac:dyDescent="0.25">
      <c r="A9" s="464"/>
      <c r="B9" s="465"/>
      <c r="C9" s="464"/>
      <c r="D9" s="464"/>
      <c r="E9" s="464"/>
      <c r="F9" s="464"/>
      <c r="G9" s="465"/>
      <c r="H9" s="465"/>
      <c r="I9" s="465"/>
    </row>
    <row r="10" spans="1:10" ht="57.75" customHeight="1" thickBot="1" x14ac:dyDescent="0.25">
      <c r="A10" s="464"/>
      <c r="B10" s="1045" t="s">
        <v>466</v>
      </c>
      <c r="C10" s="1046"/>
      <c r="D10" s="1046"/>
      <c r="E10" s="325">
        <v>8.975772000000001</v>
      </c>
      <c r="F10" s="486" t="s">
        <v>423</v>
      </c>
      <c r="G10" s="464"/>
    </row>
    <row r="11" spans="1:10" x14ac:dyDescent="0.2">
      <c r="A11" s="464"/>
      <c r="B11" s="465"/>
      <c r="C11" s="464"/>
      <c r="D11" s="464"/>
      <c r="E11" s="464"/>
      <c r="F11" s="464"/>
      <c r="G11" s="464"/>
    </row>
  </sheetData>
  <mergeCells count="3">
    <mergeCell ref="B1:F1"/>
    <mergeCell ref="B4:B6"/>
    <mergeCell ref="B10:D10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9"/>
  <sheetViews>
    <sheetView view="pageBreakPreview" zoomScale="90" zoomScaleNormal="100" zoomScaleSheetLayoutView="90" workbookViewId="0">
      <selection activeCell="I7" sqref="I7"/>
    </sheetView>
  </sheetViews>
  <sheetFormatPr baseColWidth="10" defaultColWidth="11.42578125" defaultRowHeight="15" x14ac:dyDescent="0.2"/>
  <cols>
    <col min="1" max="1" width="13.140625" style="41" bestFit="1" customWidth="1"/>
    <col min="2" max="2" width="17.140625" style="41" customWidth="1"/>
    <col min="3" max="4" width="10.7109375" style="41" customWidth="1"/>
    <col min="5" max="5" width="12.42578125" style="41" customWidth="1"/>
    <col min="6" max="6" width="8.42578125" style="41" customWidth="1"/>
    <col min="7" max="7" width="14.140625" style="41" bestFit="1" customWidth="1"/>
    <col min="8" max="8" width="12.42578125" style="41" bestFit="1" customWidth="1"/>
    <col min="9" max="13" width="11.42578125" style="41"/>
    <col min="14" max="28" width="11.42578125" style="41" customWidth="1"/>
    <col min="29" max="16384" width="11.42578125" style="41"/>
  </cols>
  <sheetData>
    <row r="1" spans="1:9" s="145" customFormat="1" ht="42" customHeight="1" x14ac:dyDescent="0.25">
      <c r="A1" s="548" t="s">
        <v>294</v>
      </c>
      <c r="B1" s="1052" t="s">
        <v>296</v>
      </c>
      <c r="C1" s="1052"/>
      <c r="D1" s="1052"/>
      <c r="E1" s="1052"/>
      <c r="F1" s="1052"/>
      <c r="G1" s="549"/>
      <c r="H1" s="559"/>
      <c r="I1" s="462"/>
    </row>
    <row r="2" spans="1:9" ht="9.75" customHeight="1" thickBot="1" x14ac:dyDescent="0.25">
      <c r="A2" s="464"/>
      <c r="B2" s="464"/>
      <c r="C2" s="464"/>
      <c r="D2" s="464"/>
      <c r="E2" s="464"/>
      <c r="F2" s="482"/>
      <c r="G2" s="464"/>
      <c r="H2" s="464"/>
      <c r="I2" s="464"/>
    </row>
    <row r="3" spans="1:9" ht="31.5" x14ac:dyDescent="0.2">
      <c r="A3" s="464"/>
      <c r="B3" s="842" t="s">
        <v>433</v>
      </c>
      <c r="C3" s="469" t="s">
        <v>434</v>
      </c>
      <c r="D3" s="469" t="s">
        <v>435</v>
      </c>
      <c r="E3" s="472" t="s">
        <v>436</v>
      </c>
      <c r="F3" s="482"/>
      <c r="G3" s="482"/>
      <c r="H3" s="464"/>
      <c r="I3" s="464"/>
    </row>
    <row r="4" spans="1:9" ht="15.75" x14ac:dyDescent="0.2">
      <c r="A4" s="464"/>
      <c r="B4" s="843"/>
      <c r="C4" s="474" t="s">
        <v>337</v>
      </c>
      <c r="D4" s="475" t="s">
        <v>352</v>
      </c>
      <c r="E4" s="551" t="s">
        <v>352</v>
      </c>
      <c r="F4" s="482"/>
      <c r="G4" s="482"/>
      <c r="H4" s="464"/>
      <c r="I4" s="464"/>
    </row>
    <row r="5" spans="1:9" ht="20.25" customHeight="1" thickBot="1" x14ac:dyDescent="0.25">
      <c r="A5" s="464"/>
      <c r="B5" s="844"/>
      <c r="C5" s="478">
        <v>6</v>
      </c>
      <c r="D5" s="479">
        <v>3</v>
      </c>
      <c r="E5" s="528">
        <v>18</v>
      </c>
      <c r="F5" s="482"/>
      <c r="G5" s="482"/>
      <c r="H5" s="464"/>
      <c r="I5" s="464"/>
    </row>
    <row r="6" spans="1:9" ht="20.25" customHeight="1" thickBot="1" x14ac:dyDescent="0.25">
      <c r="A6" s="482"/>
      <c r="B6" s="520"/>
      <c r="C6" s="520"/>
      <c r="D6" s="483" t="s">
        <v>23</v>
      </c>
      <c r="E6" s="484">
        <v>18</v>
      </c>
      <c r="F6" s="482"/>
      <c r="G6" s="482"/>
      <c r="H6" s="464"/>
      <c r="I6" s="464"/>
    </row>
    <row r="7" spans="1:9" ht="20.25" customHeight="1" thickBot="1" x14ac:dyDescent="0.25">
      <c r="A7" s="482"/>
      <c r="B7" s="520"/>
      <c r="C7" s="520"/>
      <c r="D7" s="482"/>
      <c r="E7" s="464"/>
      <c r="F7" s="482"/>
      <c r="G7" s="482"/>
      <c r="H7" s="464"/>
      <c r="I7" s="464"/>
    </row>
    <row r="8" spans="1:9" ht="42" customHeight="1" thickBot="1" x14ac:dyDescent="0.25">
      <c r="A8" s="482"/>
      <c r="B8" s="1045" t="s">
        <v>296</v>
      </c>
      <c r="C8" s="1046"/>
      <c r="D8" s="1047"/>
      <c r="E8" s="325">
        <v>18</v>
      </c>
      <c r="F8" s="486" t="s">
        <v>352</v>
      </c>
      <c r="G8" s="482"/>
      <c r="H8" s="482"/>
      <c r="I8" s="482"/>
    </row>
    <row r="9" spans="1:9" ht="15" customHeight="1" x14ac:dyDescent="0.2">
      <c r="A9" s="482"/>
      <c r="B9" s="1063"/>
      <c r="C9" s="1063"/>
      <c r="D9" s="1063"/>
      <c r="E9" s="1063"/>
      <c r="F9" s="1063"/>
      <c r="G9" s="1063"/>
      <c r="H9" s="1063"/>
      <c r="I9" s="1063"/>
    </row>
    <row r="10" spans="1:9" ht="76.5" customHeight="1" x14ac:dyDescent="0.2">
      <c r="A10" s="482"/>
      <c r="H10" s="482"/>
      <c r="I10" s="482"/>
    </row>
    <row r="11" spans="1:9" ht="15.75" customHeight="1" x14ac:dyDescent="0.2">
      <c r="A11" s="552"/>
      <c r="B11" s="552"/>
      <c r="C11" s="552"/>
      <c r="D11" s="552"/>
      <c r="E11" s="552"/>
      <c r="F11" s="552"/>
      <c r="G11" s="552"/>
      <c r="H11" s="482"/>
      <c r="I11" s="482"/>
    </row>
    <row r="12" spans="1:9" x14ac:dyDescent="0.2">
      <c r="A12" s="552"/>
      <c r="B12" s="552"/>
      <c r="C12" s="552"/>
      <c r="D12" s="552"/>
      <c r="E12" s="552"/>
      <c r="F12" s="552"/>
      <c r="G12" s="552"/>
      <c r="H12" s="482"/>
      <c r="I12" s="482"/>
    </row>
    <row r="13" spans="1:9" x14ac:dyDescent="0.2">
      <c r="A13" s="552"/>
      <c r="B13" s="552"/>
      <c r="C13" s="552"/>
      <c r="D13" s="552"/>
      <c r="E13" s="552"/>
      <c r="F13" s="552"/>
      <c r="G13" s="552"/>
      <c r="H13" s="482"/>
      <c r="I13" s="482"/>
    </row>
    <row r="14" spans="1:9" ht="15.75" customHeight="1" x14ac:dyDescent="0.2">
      <c r="A14" s="552"/>
      <c r="B14" s="552"/>
      <c r="C14" s="552"/>
      <c r="D14" s="552"/>
      <c r="E14" s="552"/>
      <c r="F14" s="552"/>
      <c r="G14" s="552"/>
      <c r="H14" s="552"/>
      <c r="I14" s="552"/>
    </row>
    <row r="15" spans="1:9" x14ac:dyDescent="0.2">
      <c r="A15" s="552"/>
      <c r="B15" s="552"/>
      <c r="C15" s="552"/>
      <c r="D15" s="552"/>
      <c r="E15" s="552"/>
      <c r="F15" s="552"/>
      <c r="G15" s="552"/>
      <c r="H15" s="552"/>
      <c r="I15" s="552"/>
    </row>
    <row r="16" spans="1:9" ht="15.75" customHeight="1" x14ac:dyDescent="0.2">
      <c r="A16" s="552"/>
      <c r="B16" s="552"/>
      <c r="C16" s="552"/>
      <c r="D16" s="552"/>
      <c r="E16" s="552"/>
      <c r="F16" s="552"/>
      <c r="G16" s="552"/>
      <c r="H16" s="552"/>
      <c r="I16" s="552"/>
    </row>
    <row r="17" spans="1:9" ht="41.25" customHeight="1" x14ac:dyDescent="0.2">
      <c r="A17" s="552"/>
      <c r="B17" s="552"/>
      <c r="C17" s="552"/>
      <c r="D17" s="552"/>
      <c r="E17" s="552"/>
      <c r="F17" s="552"/>
      <c r="G17" s="552"/>
      <c r="H17" s="552"/>
      <c r="I17" s="552"/>
    </row>
    <row r="18" spans="1:9" ht="15.75" customHeight="1" x14ac:dyDescent="0.2">
      <c r="A18" s="53"/>
      <c r="B18" s="53"/>
      <c r="C18" s="53"/>
      <c r="D18" s="53"/>
      <c r="E18" s="53"/>
      <c r="F18" s="53"/>
    </row>
    <row r="19" spans="1:9" ht="15.75" customHeight="1" x14ac:dyDescent="0.2">
      <c r="A19" s="53"/>
      <c r="B19" s="53"/>
      <c r="C19" s="53"/>
      <c r="D19" s="53"/>
      <c r="E19" s="53"/>
      <c r="F19" s="53"/>
    </row>
    <row r="20" spans="1:9" ht="15.75" customHeight="1" x14ac:dyDescent="0.2">
      <c r="A20" s="53"/>
      <c r="B20" s="53"/>
      <c r="C20" s="53"/>
      <c r="D20" s="53"/>
      <c r="E20" s="53"/>
      <c r="F20" s="53"/>
    </row>
    <row r="21" spans="1:9" ht="15.75" customHeight="1" x14ac:dyDescent="0.2">
      <c r="A21" s="53"/>
      <c r="B21" s="53"/>
      <c r="C21" s="53"/>
      <c r="D21" s="53"/>
      <c r="E21" s="53"/>
      <c r="F21" s="53"/>
    </row>
    <row r="22" spans="1:9" ht="15.75" customHeight="1" x14ac:dyDescent="0.2">
      <c r="A22" s="53"/>
      <c r="B22" s="53"/>
      <c r="C22" s="53"/>
      <c r="D22" s="53"/>
      <c r="E22" s="53"/>
      <c r="F22" s="53"/>
    </row>
    <row r="23" spans="1:9" ht="15.75" customHeight="1" x14ac:dyDescent="0.2">
      <c r="A23" s="53"/>
      <c r="B23" s="53"/>
      <c r="C23" s="53"/>
      <c r="D23" s="53"/>
      <c r="E23" s="53"/>
      <c r="F23" s="53"/>
    </row>
    <row r="24" spans="1:9" ht="15.75" customHeight="1" x14ac:dyDescent="0.2">
      <c r="A24" s="53"/>
      <c r="B24" s="53"/>
      <c r="C24" s="53"/>
      <c r="D24" s="53"/>
      <c r="E24" s="53"/>
      <c r="F24" s="53"/>
    </row>
    <row r="25" spans="1:9" ht="15.75" customHeight="1" x14ac:dyDescent="0.2">
      <c r="A25" s="53"/>
      <c r="B25" s="53"/>
      <c r="C25" s="53"/>
      <c r="D25" s="53"/>
      <c r="E25" s="53"/>
      <c r="F25" s="53"/>
    </row>
    <row r="26" spans="1:9" x14ac:dyDescent="0.2">
      <c r="A26" s="60"/>
    </row>
    <row r="27" spans="1:9" ht="21" customHeight="1" x14ac:dyDescent="0.2"/>
    <row r="28" spans="1:9" ht="15" customHeight="1" x14ac:dyDescent="0.2"/>
    <row r="29" spans="1:9" ht="15.75" customHeight="1" x14ac:dyDescent="0.2"/>
  </sheetData>
  <mergeCells count="4">
    <mergeCell ref="B1:F1"/>
    <mergeCell ref="B3:B5"/>
    <mergeCell ref="B8:D8"/>
    <mergeCell ref="B9:I9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8"/>
  <sheetViews>
    <sheetView view="pageBreakPreview" zoomScale="90" zoomScaleNormal="100" zoomScaleSheetLayoutView="90" workbookViewId="0">
      <selection activeCell="H6" sqref="H6"/>
    </sheetView>
  </sheetViews>
  <sheetFormatPr baseColWidth="10" defaultColWidth="11.42578125" defaultRowHeight="15" x14ac:dyDescent="0.2"/>
  <cols>
    <col min="1" max="1" width="6.28515625" style="41" customWidth="1"/>
    <col min="2" max="2" width="22.28515625" style="41" customWidth="1"/>
    <col min="3" max="3" width="15.140625" style="41" customWidth="1"/>
    <col min="4" max="4" width="15.5703125" style="41" customWidth="1"/>
    <col min="5" max="5" width="12.42578125" style="41" customWidth="1"/>
    <col min="6" max="6" width="9.5703125" style="41" customWidth="1"/>
    <col min="7" max="7" width="14.140625" style="41" bestFit="1" customWidth="1"/>
    <col min="8" max="8" width="12.42578125" style="41" bestFit="1" customWidth="1"/>
    <col min="9" max="13" width="11.42578125" style="41"/>
    <col min="14" max="28" width="11.42578125" style="41" customWidth="1"/>
    <col min="29" max="16384" width="11.42578125" style="41"/>
  </cols>
  <sheetData>
    <row r="1" spans="1:9" s="145" customFormat="1" ht="42" customHeight="1" x14ac:dyDescent="0.25">
      <c r="A1" s="548" t="s">
        <v>295</v>
      </c>
      <c r="B1" s="1052" t="s">
        <v>298</v>
      </c>
      <c r="C1" s="1052"/>
      <c r="D1" s="1052"/>
      <c r="E1" s="1052"/>
      <c r="F1" s="1052"/>
      <c r="G1" s="559"/>
      <c r="H1" s="559"/>
      <c r="I1" s="462"/>
    </row>
    <row r="2" spans="1:9" ht="9.75" customHeight="1" thickBot="1" x14ac:dyDescent="0.25">
      <c r="A2" s="464"/>
      <c r="B2" s="464"/>
      <c r="C2" s="464"/>
      <c r="D2" s="464"/>
      <c r="E2" s="464"/>
      <c r="F2" s="482"/>
      <c r="G2" s="464"/>
      <c r="H2" s="464"/>
      <c r="I2" s="464"/>
    </row>
    <row r="3" spans="1:9" ht="31.5" x14ac:dyDescent="0.2">
      <c r="A3" s="464"/>
      <c r="B3" s="860" t="s">
        <v>437</v>
      </c>
      <c r="C3" s="469" t="s">
        <v>438</v>
      </c>
      <c r="D3" s="469" t="s">
        <v>439</v>
      </c>
      <c r="E3" s="472" t="s">
        <v>436</v>
      </c>
      <c r="F3" s="482"/>
      <c r="G3" s="482"/>
      <c r="H3" s="464"/>
      <c r="I3" s="464"/>
    </row>
    <row r="4" spans="1:9" ht="15.75" x14ac:dyDescent="0.2">
      <c r="A4" s="464"/>
      <c r="B4" s="861"/>
      <c r="C4" s="474" t="s">
        <v>337</v>
      </c>
      <c r="D4" s="475" t="s">
        <v>352</v>
      </c>
      <c r="E4" s="551" t="s">
        <v>352</v>
      </c>
      <c r="F4" s="482"/>
      <c r="G4" s="482"/>
      <c r="H4" s="464"/>
      <c r="I4" s="464"/>
    </row>
    <row r="5" spans="1:9" x14ac:dyDescent="0.2">
      <c r="A5" s="464"/>
      <c r="B5" s="529" t="s">
        <v>440</v>
      </c>
      <c r="C5" s="556">
        <v>12</v>
      </c>
      <c r="D5" s="531">
        <v>2</v>
      </c>
      <c r="E5" s="533">
        <v>24</v>
      </c>
      <c r="F5" s="482"/>
      <c r="G5" s="482"/>
      <c r="H5" s="464"/>
      <c r="I5" s="464"/>
    </row>
    <row r="6" spans="1:9" ht="15.75" thickBot="1" x14ac:dyDescent="0.25">
      <c r="A6" s="482"/>
      <c r="B6" s="560" t="s">
        <v>441</v>
      </c>
      <c r="C6" s="479">
        <v>6</v>
      </c>
      <c r="D6" s="479">
        <v>2</v>
      </c>
      <c r="E6" s="528">
        <v>12</v>
      </c>
      <c r="F6" s="482"/>
      <c r="G6" s="482"/>
      <c r="H6" s="464"/>
      <c r="I6" s="464"/>
    </row>
    <row r="7" spans="1:9" ht="20.25" customHeight="1" thickBot="1" x14ac:dyDescent="0.25">
      <c r="A7" s="482"/>
      <c r="B7" s="520"/>
      <c r="C7" s="520"/>
      <c r="D7" s="483" t="s">
        <v>23</v>
      </c>
      <c r="E7" s="484">
        <v>36</v>
      </c>
      <c r="F7" s="482"/>
      <c r="G7" s="482"/>
      <c r="H7" s="464"/>
      <c r="I7" s="464"/>
    </row>
    <row r="8" spans="1:9" ht="21.75" customHeight="1" thickBot="1" x14ac:dyDescent="0.25">
      <c r="A8" s="482"/>
      <c r="B8" s="464"/>
      <c r="C8" s="464"/>
      <c r="D8" s="464"/>
      <c r="E8" s="464"/>
      <c r="F8" s="464"/>
      <c r="G8" s="482"/>
      <c r="H8" s="482"/>
      <c r="I8" s="482"/>
    </row>
    <row r="9" spans="1:9" ht="63" customHeight="1" thickBot="1" x14ac:dyDescent="0.25">
      <c r="A9" s="482"/>
      <c r="B9" s="1045" t="s">
        <v>298</v>
      </c>
      <c r="C9" s="1046"/>
      <c r="D9" s="1047"/>
      <c r="E9" s="511">
        <v>36</v>
      </c>
      <c r="F9" s="486" t="s">
        <v>352</v>
      </c>
      <c r="G9" s="569"/>
      <c r="H9" s="569"/>
      <c r="I9" s="569"/>
    </row>
    <row r="10" spans="1:9" ht="15.75" customHeight="1" x14ac:dyDescent="0.2">
      <c r="A10" s="552"/>
      <c r="B10" s="552"/>
      <c r="C10" s="552"/>
      <c r="D10" s="552"/>
      <c r="E10" s="552"/>
      <c r="F10" s="552"/>
      <c r="G10" s="552"/>
      <c r="H10" s="482"/>
      <c r="I10" s="482"/>
    </row>
    <row r="11" spans="1:9" x14ac:dyDescent="0.2">
      <c r="A11" s="552"/>
      <c r="B11" s="552"/>
      <c r="C11" s="552"/>
      <c r="D11" s="552"/>
      <c r="E11" s="552"/>
      <c r="F11" s="552"/>
      <c r="G11" s="552"/>
      <c r="H11" s="482"/>
      <c r="I11" s="482"/>
    </row>
    <row r="12" spans="1:9" x14ac:dyDescent="0.2">
      <c r="A12" s="552"/>
      <c r="B12" s="552"/>
      <c r="C12" s="552"/>
      <c r="D12" s="552"/>
      <c r="E12" s="552"/>
      <c r="F12" s="552"/>
      <c r="G12" s="552"/>
      <c r="H12" s="482"/>
      <c r="I12" s="482"/>
    </row>
    <row r="13" spans="1:9" ht="15.75" customHeight="1" x14ac:dyDescent="0.2">
      <c r="A13" s="552"/>
      <c r="B13" s="552"/>
      <c r="C13" s="552"/>
      <c r="D13" s="552"/>
      <c r="E13" s="552"/>
      <c r="F13" s="552"/>
      <c r="G13" s="552"/>
      <c r="H13" s="552"/>
      <c r="I13" s="552"/>
    </row>
    <row r="14" spans="1:9" x14ac:dyDescent="0.2">
      <c r="A14" s="552"/>
      <c r="B14" s="552"/>
      <c r="C14" s="552"/>
      <c r="D14" s="552"/>
      <c r="E14" s="552"/>
      <c r="F14" s="552"/>
      <c r="G14" s="552"/>
      <c r="H14" s="552"/>
      <c r="I14" s="552"/>
    </row>
    <row r="15" spans="1:9" ht="15.75" customHeight="1" x14ac:dyDescent="0.2">
      <c r="A15" s="552"/>
      <c r="B15" s="552"/>
      <c r="C15" s="552"/>
      <c r="D15" s="552"/>
      <c r="E15" s="552"/>
      <c r="F15" s="552"/>
      <c r="G15" s="552"/>
      <c r="H15" s="552"/>
      <c r="I15" s="552"/>
    </row>
    <row r="16" spans="1:9" ht="41.25" customHeight="1" x14ac:dyDescent="0.2">
      <c r="A16" s="552"/>
      <c r="B16" s="552"/>
      <c r="C16" s="552"/>
      <c r="D16" s="552"/>
      <c r="E16" s="552"/>
      <c r="F16" s="552"/>
      <c r="G16" s="552"/>
      <c r="H16" s="552"/>
      <c r="I16" s="552"/>
    </row>
    <row r="17" spans="1:6" ht="15.75" customHeight="1" x14ac:dyDescent="0.2">
      <c r="A17" s="53"/>
      <c r="B17" s="53"/>
      <c r="C17" s="53"/>
      <c r="D17" s="53"/>
      <c r="E17" s="53"/>
      <c r="F17" s="53"/>
    </row>
    <row r="18" spans="1:6" ht="15.75" customHeight="1" x14ac:dyDescent="0.2">
      <c r="A18" s="53"/>
      <c r="B18" s="53"/>
      <c r="C18" s="53"/>
      <c r="D18" s="53"/>
      <c r="E18" s="53"/>
      <c r="F18" s="53"/>
    </row>
    <row r="19" spans="1:6" ht="15.75" customHeight="1" x14ac:dyDescent="0.2">
      <c r="A19" s="53"/>
      <c r="B19" s="53"/>
      <c r="C19" s="53"/>
      <c r="D19" s="53"/>
      <c r="E19" s="53"/>
      <c r="F19" s="53"/>
    </row>
    <row r="20" spans="1:6" ht="15.75" customHeight="1" x14ac:dyDescent="0.2">
      <c r="A20" s="53"/>
      <c r="B20" s="53"/>
      <c r="C20" s="53"/>
      <c r="D20" s="53"/>
      <c r="E20" s="53"/>
      <c r="F20" s="53"/>
    </row>
    <row r="21" spans="1:6" ht="15.75" customHeight="1" x14ac:dyDescent="0.2">
      <c r="A21" s="53"/>
      <c r="B21" s="53"/>
      <c r="C21" s="53"/>
      <c r="D21" s="53"/>
      <c r="E21" s="53"/>
      <c r="F21" s="53"/>
    </row>
    <row r="22" spans="1:6" ht="15.75" customHeight="1" x14ac:dyDescent="0.2">
      <c r="A22" s="53"/>
      <c r="B22" s="53"/>
      <c r="C22" s="53"/>
      <c r="D22" s="53"/>
      <c r="E22" s="53"/>
      <c r="F22" s="53"/>
    </row>
    <row r="23" spans="1:6" ht="15.75" customHeight="1" x14ac:dyDescent="0.2">
      <c r="A23" s="53"/>
      <c r="B23" s="53"/>
      <c r="C23" s="53"/>
      <c r="D23" s="53"/>
      <c r="E23" s="53"/>
      <c r="F23" s="53"/>
    </row>
    <row r="24" spans="1:6" ht="15.75" customHeight="1" x14ac:dyDescent="0.2">
      <c r="A24" s="53"/>
      <c r="B24" s="53"/>
      <c r="C24" s="53"/>
      <c r="D24" s="53"/>
      <c r="E24" s="53"/>
      <c r="F24" s="53"/>
    </row>
    <row r="25" spans="1:6" x14ac:dyDescent="0.2">
      <c r="A25" s="60"/>
    </row>
    <row r="26" spans="1:6" ht="21" customHeight="1" x14ac:dyDescent="0.2"/>
    <row r="27" spans="1:6" ht="15" customHeight="1" x14ac:dyDescent="0.2"/>
    <row r="28" spans="1:6" ht="15.75" customHeight="1" x14ac:dyDescent="0.2"/>
  </sheetData>
  <mergeCells count="3">
    <mergeCell ref="B1:F1"/>
    <mergeCell ref="B3:B4"/>
    <mergeCell ref="B9:D9"/>
  </mergeCells>
  <pageMargins left="1.1811023622047245" right="0.78740157480314965" top="1.1811023622047245" bottom="0.23622047244094491" header="0.23622047244094491" footer="0"/>
  <pageSetup paperSize="9" scale="98" fitToHeight="0" orientation="portrait" r:id="rId1"/>
  <headerFooter scaleWithDoc="0" alignWithMargins="0">
    <oddHeader>&amp;C&amp;G</oddHeader>
  </headerFooter>
  <drawing r:id="rId2"/>
  <legacyDrawingHF r:id="rId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9"/>
  <sheetViews>
    <sheetView view="pageBreakPreview" zoomScale="90" zoomScaleNormal="100" zoomScaleSheetLayoutView="90" workbookViewId="0">
      <selection activeCell="I3" sqref="I3"/>
    </sheetView>
  </sheetViews>
  <sheetFormatPr baseColWidth="10" defaultColWidth="11.42578125" defaultRowHeight="15" x14ac:dyDescent="0.2"/>
  <cols>
    <col min="1" max="1" width="13.140625" style="41" bestFit="1" customWidth="1"/>
    <col min="2" max="2" width="17.140625" style="41" customWidth="1"/>
    <col min="3" max="4" width="10.7109375" style="41" customWidth="1"/>
    <col min="5" max="5" width="12.42578125" style="41" customWidth="1"/>
    <col min="6" max="6" width="9.85546875" style="41" customWidth="1"/>
    <col min="7" max="7" width="14.140625" style="41" bestFit="1" customWidth="1"/>
    <col min="8" max="8" width="12.42578125" style="41" bestFit="1" customWidth="1"/>
    <col min="9" max="13" width="11.42578125" style="41"/>
    <col min="14" max="28" width="11.42578125" style="41" customWidth="1"/>
    <col min="29" max="16384" width="11.42578125" style="41"/>
  </cols>
  <sheetData>
    <row r="1" spans="1:9" s="145" customFormat="1" ht="42" customHeight="1" x14ac:dyDescent="0.25">
      <c r="A1" s="548" t="s">
        <v>297</v>
      </c>
      <c r="B1" s="1052" t="s">
        <v>300</v>
      </c>
      <c r="C1" s="1052"/>
      <c r="D1" s="1052"/>
      <c r="E1" s="1052"/>
      <c r="F1" s="1052"/>
      <c r="G1" s="559"/>
      <c r="H1" s="559"/>
      <c r="I1" s="462"/>
    </row>
    <row r="2" spans="1:9" ht="9.75" customHeight="1" thickBot="1" x14ac:dyDescent="0.25">
      <c r="A2" s="464"/>
      <c r="B2" s="464"/>
      <c r="C2" s="464"/>
      <c r="D2" s="464"/>
      <c r="E2" s="464"/>
      <c r="F2" s="482"/>
      <c r="G2" s="464"/>
      <c r="H2" s="464"/>
      <c r="I2" s="464"/>
    </row>
    <row r="3" spans="1:9" ht="47.25" x14ac:dyDescent="0.2">
      <c r="A3" s="464"/>
      <c r="B3" s="842" t="s">
        <v>442</v>
      </c>
      <c r="C3" s="469" t="s">
        <v>443</v>
      </c>
      <c r="D3" s="469" t="s">
        <v>444</v>
      </c>
      <c r="E3" s="472" t="s">
        <v>445</v>
      </c>
      <c r="F3" s="482"/>
      <c r="G3" s="482"/>
      <c r="H3" s="464"/>
      <c r="I3" s="464"/>
    </row>
    <row r="4" spans="1:9" ht="15.75" x14ac:dyDescent="0.2">
      <c r="A4" s="464"/>
      <c r="B4" s="843"/>
      <c r="C4" s="474" t="s">
        <v>337</v>
      </c>
      <c r="D4" s="475" t="s">
        <v>10</v>
      </c>
      <c r="E4" s="551" t="s">
        <v>10</v>
      </c>
      <c r="F4" s="482"/>
      <c r="G4" s="482"/>
      <c r="H4" s="464"/>
      <c r="I4" s="464"/>
    </row>
    <row r="5" spans="1:9" ht="20.25" customHeight="1" thickBot="1" x14ac:dyDescent="0.25">
      <c r="A5" s="464"/>
      <c r="B5" s="844"/>
      <c r="C5" s="478">
        <v>4</v>
      </c>
      <c r="D5" s="479">
        <v>13.7</v>
      </c>
      <c r="E5" s="528">
        <v>54.8</v>
      </c>
      <c r="F5" s="482"/>
      <c r="G5" s="482"/>
      <c r="H5" s="464"/>
      <c r="I5" s="464"/>
    </row>
    <row r="6" spans="1:9" ht="20.25" customHeight="1" thickBot="1" x14ac:dyDescent="0.25">
      <c r="A6" s="482"/>
      <c r="B6" s="520"/>
      <c r="C6" s="520"/>
      <c r="D6" s="483" t="s">
        <v>23</v>
      </c>
      <c r="E6" s="484">
        <v>54.8</v>
      </c>
      <c r="F6" s="482"/>
      <c r="G6" s="482"/>
      <c r="H6" s="464"/>
      <c r="I6" s="464"/>
    </row>
    <row r="7" spans="1:9" ht="20.25" customHeight="1" thickBot="1" x14ac:dyDescent="0.25">
      <c r="A7" s="482"/>
      <c r="B7" s="520"/>
      <c r="C7" s="520"/>
      <c r="D7" s="482"/>
      <c r="E7" s="464"/>
      <c r="F7" s="482"/>
      <c r="G7" s="482"/>
      <c r="H7" s="464"/>
      <c r="I7" s="464"/>
    </row>
    <row r="8" spans="1:9" ht="42" customHeight="1" thickBot="1" x14ac:dyDescent="0.25">
      <c r="A8" s="482"/>
      <c r="B8" s="1045" t="s">
        <v>300</v>
      </c>
      <c r="C8" s="1046"/>
      <c r="D8" s="1046"/>
      <c r="E8" s="325">
        <v>54.8</v>
      </c>
      <c r="F8" s="486" t="s">
        <v>10</v>
      </c>
      <c r="G8" s="482"/>
      <c r="H8" s="482"/>
      <c r="I8" s="482"/>
    </row>
    <row r="9" spans="1:9" ht="15" customHeight="1" x14ac:dyDescent="0.2">
      <c r="A9" s="482"/>
      <c r="B9" s="1063"/>
      <c r="C9" s="1063"/>
      <c r="D9" s="1063"/>
      <c r="E9" s="1063"/>
      <c r="F9" s="1063"/>
      <c r="G9" s="1063"/>
      <c r="H9" s="1063"/>
      <c r="I9" s="1063"/>
    </row>
    <row r="10" spans="1:9" ht="76.5" customHeight="1" x14ac:dyDescent="0.2">
      <c r="A10" s="482"/>
      <c r="H10" s="482"/>
      <c r="I10" s="482"/>
    </row>
    <row r="11" spans="1:9" ht="15.75" customHeight="1" x14ac:dyDescent="0.2">
      <c r="A11" s="552"/>
      <c r="B11" s="552"/>
      <c r="C11" s="552"/>
      <c r="D11" s="552"/>
      <c r="E11" s="552"/>
      <c r="F11" s="552"/>
      <c r="G11" s="552"/>
      <c r="H11" s="482"/>
      <c r="I11" s="482"/>
    </row>
    <row r="12" spans="1:9" x14ac:dyDescent="0.2">
      <c r="A12" s="552"/>
      <c r="B12" s="552"/>
      <c r="C12" s="552"/>
      <c r="D12" s="552"/>
      <c r="E12" s="552"/>
      <c r="F12" s="552"/>
      <c r="G12" s="552"/>
      <c r="H12" s="482"/>
      <c r="I12" s="482"/>
    </row>
    <row r="13" spans="1:9" x14ac:dyDescent="0.2">
      <c r="A13" s="552"/>
      <c r="B13" s="552"/>
      <c r="C13" s="552"/>
      <c r="D13" s="552"/>
      <c r="E13" s="552"/>
      <c r="F13" s="552"/>
      <c r="G13" s="552"/>
      <c r="H13" s="482"/>
      <c r="I13" s="482"/>
    </row>
    <row r="14" spans="1:9" ht="15.75" customHeight="1" x14ac:dyDescent="0.2">
      <c r="A14" s="552"/>
      <c r="B14" s="552"/>
      <c r="C14" s="552"/>
      <c r="D14" s="552"/>
      <c r="E14" s="552"/>
      <c r="F14" s="552"/>
      <c r="G14" s="552"/>
      <c r="H14" s="552"/>
      <c r="I14" s="552"/>
    </row>
    <row r="15" spans="1:9" x14ac:dyDescent="0.2">
      <c r="A15" s="552"/>
      <c r="B15" s="552"/>
      <c r="C15" s="552"/>
      <c r="D15" s="552"/>
      <c r="E15" s="552"/>
      <c r="F15" s="552"/>
      <c r="G15" s="552"/>
      <c r="H15" s="552"/>
      <c r="I15" s="552"/>
    </row>
    <row r="16" spans="1:9" ht="15.75" customHeight="1" x14ac:dyDescent="0.2">
      <c r="A16" s="552"/>
      <c r="B16" s="552"/>
      <c r="C16" s="552"/>
      <c r="D16" s="552"/>
      <c r="E16" s="552"/>
      <c r="F16" s="552"/>
      <c r="G16" s="552"/>
      <c r="H16" s="552"/>
      <c r="I16" s="552"/>
    </row>
    <row r="17" spans="1:9" ht="41.25" customHeight="1" x14ac:dyDescent="0.2">
      <c r="A17" s="552"/>
      <c r="B17" s="552"/>
      <c r="C17" s="552"/>
      <c r="D17" s="552"/>
      <c r="E17" s="552"/>
      <c r="F17" s="552"/>
      <c r="G17" s="552"/>
      <c r="H17" s="552"/>
      <c r="I17" s="552"/>
    </row>
    <row r="18" spans="1:9" ht="15.75" customHeight="1" x14ac:dyDescent="0.2">
      <c r="A18" s="53"/>
      <c r="B18" s="53"/>
      <c r="C18" s="53"/>
      <c r="D18" s="53"/>
      <c r="E18" s="53"/>
      <c r="F18" s="53"/>
    </row>
    <row r="19" spans="1:9" ht="15.75" customHeight="1" x14ac:dyDescent="0.2">
      <c r="A19" s="53"/>
      <c r="B19" s="53"/>
      <c r="C19" s="53"/>
      <c r="D19" s="53"/>
      <c r="E19" s="53"/>
      <c r="F19" s="53"/>
    </row>
    <row r="20" spans="1:9" ht="15.75" customHeight="1" x14ac:dyDescent="0.2">
      <c r="A20" s="53"/>
      <c r="B20" s="53"/>
      <c r="C20" s="53"/>
      <c r="D20" s="53"/>
      <c r="E20" s="53"/>
      <c r="F20" s="53"/>
    </row>
    <row r="21" spans="1:9" ht="15.75" customHeight="1" x14ac:dyDescent="0.2">
      <c r="A21" s="53"/>
      <c r="B21" s="53"/>
      <c r="C21" s="53"/>
      <c r="D21" s="53"/>
      <c r="E21" s="53"/>
      <c r="F21" s="53"/>
    </row>
    <row r="22" spans="1:9" ht="15.75" customHeight="1" x14ac:dyDescent="0.2">
      <c r="A22" s="53"/>
      <c r="B22" s="53"/>
      <c r="C22" s="53"/>
      <c r="D22" s="53"/>
      <c r="E22" s="53"/>
      <c r="F22" s="53"/>
    </row>
    <row r="23" spans="1:9" ht="15.75" customHeight="1" x14ac:dyDescent="0.2">
      <c r="A23" s="53"/>
      <c r="B23" s="53"/>
      <c r="C23" s="53"/>
      <c r="D23" s="53"/>
      <c r="E23" s="53"/>
      <c r="F23" s="53"/>
    </row>
    <row r="24" spans="1:9" ht="15.75" customHeight="1" x14ac:dyDescent="0.2">
      <c r="A24" s="53"/>
      <c r="B24" s="53"/>
      <c r="C24" s="53"/>
      <c r="D24" s="53"/>
      <c r="E24" s="53"/>
      <c r="F24" s="53"/>
    </row>
    <row r="25" spans="1:9" ht="15.75" customHeight="1" x14ac:dyDescent="0.2">
      <c r="A25" s="53"/>
      <c r="B25" s="53"/>
      <c r="C25" s="53"/>
      <c r="D25" s="53"/>
      <c r="E25" s="53"/>
      <c r="F25" s="53"/>
    </row>
    <row r="26" spans="1:9" x14ac:dyDescent="0.2">
      <c r="A26" s="60"/>
    </row>
    <row r="27" spans="1:9" ht="21" customHeight="1" x14ac:dyDescent="0.2"/>
    <row r="28" spans="1:9" ht="15" customHeight="1" x14ac:dyDescent="0.2"/>
    <row r="29" spans="1:9" ht="15.75" customHeight="1" x14ac:dyDescent="0.2"/>
  </sheetData>
  <mergeCells count="4">
    <mergeCell ref="B1:F1"/>
    <mergeCell ref="B3:B5"/>
    <mergeCell ref="B8:D8"/>
    <mergeCell ref="B9:I9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O50"/>
  <sheetViews>
    <sheetView showGridLines="0" view="pageBreakPreview" zoomScale="85" zoomScaleNormal="100" zoomScaleSheetLayoutView="85" workbookViewId="0">
      <selection activeCell="K18" sqref="K18"/>
    </sheetView>
  </sheetViews>
  <sheetFormatPr baseColWidth="10" defaultColWidth="11.42578125" defaultRowHeight="15" x14ac:dyDescent="0.2"/>
  <cols>
    <col min="1" max="1" width="6.5703125" style="41" bestFit="1" customWidth="1"/>
    <col min="2" max="3" width="13.28515625" style="41" customWidth="1"/>
    <col min="4" max="4" width="15.28515625" style="41" bestFit="1" customWidth="1"/>
    <col min="5" max="5" width="14.85546875" style="41" customWidth="1"/>
    <col min="6" max="6" width="14" style="41" customWidth="1"/>
    <col min="7" max="7" width="9.28515625" style="41" customWidth="1"/>
    <col min="8" max="8" width="10.7109375" style="41" customWidth="1"/>
    <col min="9" max="9" width="8.140625" style="41" customWidth="1"/>
    <col min="10" max="10" width="10.7109375" style="41" bestFit="1" customWidth="1"/>
    <col min="11" max="11" width="13.42578125" style="41" customWidth="1"/>
    <col min="12" max="16384" width="11.42578125" style="41"/>
  </cols>
  <sheetData>
    <row r="1" spans="1:15" s="145" customFormat="1" ht="18" x14ac:dyDescent="0.25">
      <c r="A1" s="18" t="str">
        <f>+PRESUPUESTO!$D$11</f>
        <v>2.1.1</v>
      </c>
      <c r="B1" s="19" t="str">
        <f>+PRESUPUESTO!$E$11</f>
        <v>Suelo tratado con cal; CBR ≥ 6%</v>
      </c>
      <c r="C1" s="152"/>
      <c r="D1" s="152"/>
      <c r="E1" s="152"/>
      <c r="F1" s="152"/>
      <c r="G1" s="152"/>
      <c r="H1" s="152"/>
      <c r="I1" s="152"/>
    </row>
    <row r="3" spans="1:15" ht="12.6" customHeight="1" thickBot="1" x14ac:dyDescent="0.25">
      <c r="B3" s="116"/>
      <c r="C3" s="13"/>
      <c r="D3" s="13"/>
      <c r="E3" s="13"/>
      <c r="F3" s="13"/>
      <c r="G3" s="13"/>
      <c r="H3" s="13"/>
      <c r="I3" s="13"/>
    </row>
    <row r="4" spans="1:15" ht="15.75" customHeight="1" x14ac:dyDescent="0.2">
      <c r="B4" s="863" t="s">
        <v>255</v>
      </c>
      <c r="C4" s="914"/>
      <c r="D4" s="865"/>
      <c r="E4" s="78" t="s">
        <v>18</v>
      </c>
      <c r="G4" s="46"/>
      <c r="H4" s="46"/>
      <c r="I4" s="39"/>
    </row>
    <row r="5" spans="1:15" ht="16.5" thickBot="1" x14ac:dyDescent="0.25">
      <c r="B5" s="866"/>
      <c r="C5" s="916"/>
      <c r="D5" s="868"/>
      <c r="E5" s="79" t="s">
        <v>242</v>
      </c>
      <c r="G5" s="46"/>
      <c r="H5" s="46"/>
      <c r="I5" s="39"/>
    </row>
    <row r="6" spans="1:15" s="88" customFormat="1" ht="20.100000000000001" customHeight="1" thickBot="1" x14ac:dyDescent="0.3">
      <c r="B6" s="188">
        <v>0</v>
      </c>
      <c r="C6" s="189" t="s">
        <v>8</v>
      </c>
      <c r="D6" s="190">
        <v>11168</v>
      </c>
      <c r="E6" s="323">
        <v>37979.577400000002</v>
      </c>
      <c r="G6" s="47"/>
      <c r="H6" s="56"/>
      <c r="I6" s="56"/>
      <c r="O6" s="115"/>
    </row>
    <row r="7" spans="1:15" ht="20.100000000000001" customHeight="1" thickBot="1" x14ac:dyDescent="0.3">
      <c r="D7" s="320" t="s">
        <v>23</v>
      </c>
      <c r="E7" s="23">
        <f>SUM(E6:E6)</f>
        <v>37979.577400000002</v>
      </c>
    </row>
    <row r="8" spans="1:15" ht="15.75" thickBot="1" x14ac:dyDescent="0.25">
      <c r="B8" s="60"/>
    </row>
    <row r="9" spans="1:15" ht="18.75" thickBot="1" x14ac:dyDescent="0.25">
      <c r="B9" s="992" t="str">
        <f>+B1</f>
        <v>Suelo tratado con cal; CBR ≥ 6%</v>
      </c>
      <c r="C9" s="993"/>
      <c r="D9" s="993"/>
      <c r="E9" s="994"/>
      <c r="F9" s="321">
        <f>+E7</f>
        <v>37979.577400000002</v>
      </c>
      <c r="G9" s="258" t="str">
        <f>+E5</f>
        <v>[m³]</v>
      </c>
    </row>
    <row r="10" spans="1:15" x14ac:dyDescent="0.2">
      <c r="B10" s="61"/>
      <c r="C10" s="61"/>
      <c r="D10" s="62"/>
      <c r="E10" s="62"/>
      <c r="F10" s="62"/>
      <c r="G10" s="46"/>
      <c r="H10" s="46"/>
      <c r="I10" s="46"/>
    </row>
    <row r="11" spans="1:15" x14ac:dyDescent="0.2">
      <c r="B11" s="66"/>
      <c r="C11" s="66"/>
      <c r="D11" s="63"/>
      <c r="E11" s="64"/>
      <c r="F11" s="63"/>
      <c r="G11" s="46"/>
    </row>
    <row r="12" spans="1:15" x14ac:dyDescent="0.2">
      <c r="B12" s="66"/>
      <c r="C12" s="66"/>
      <c r="D12" s="63"/>
      <c r="E12" s="64"/>
      <c r="F12" s="63"/>
      <c r="G12" s="46"/>
    </row>
    <row r="13" spans="1:15" x14ac:dyDescent="0.2">
      <c r="B13" s="66"/>
      <c r="C13" s="66"/>
      <c r="D13" s="63"/>
      <c r="E13" s="64"/>
      <c r="F13" s="63"/>
      <c r="G13" s="46"/>
    </row>
    <row r="14" spans="1:15" ht="15.75" x14ac:dyDescent="0.25">
      <c r="B14" s="66"/>
      <c r="C14" s="66"/>
      <c r="E14" s="59"/>
      <c r="F14" s="59"/>
      <c r="G14" s="67"/>
    </row>
    <row r="50" ht="30" customHeight="1" x14ac:dyDescent="0.2"/>
  </sheetData>
  <mergeCells count="2">
    <mergeCell ref="B4:D5"/>
    <mergeCell ref="B9:E9"/>
  </mergeCells>
  <pageMargins left="1.1811023622047245" right="0.78740157480314965" top="1.1811023622047245" bottom="0.23622047244094491" header="0.23622047244094491" footer="0"/>
  <pageSetup paperSize="9" scale="92" fitToHeight="0" orientation="portrait" r:id="rId1"/>
  <headerFooter scaleWithDoc="0" alignWithMargins="0">
    <oddHeader>&amp;C&amp;G</oddHead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28"/>
  <sheetViews>
    <sheetView view="pageBreakPreview" zoomScale="90" zoomScaleNormal="100" zoomScaleSheetLayoutView="90" workbookViewId="0">
      <selection activeCell="J4" sqref="J4"/>
    </sheetView>
  </sheetViews>
  <sheetFormatPr baseColWidth="10" defaultColWidth="11.42578125" defaultRowHeight="15" x14ac:dyDescent="0.2"/>
  <cols>
    <col min="1" max="1" width="10.42578125" style="41" customWidth="1"/>
    <col min="2" max="2" width="13" style="41" customWidth="1"/>
    <col min="3" max="4" width="10.7109375" style="41" customWidth="1"/>
    <col min="5" max="5" width="12.42578125" style="41" customWidth="1"/>
    <col min="6" max="6" width="11.42578125" style="41"/>
    <col min="7" max="7" width="11.140625" style="41" customWidth="1"/>
    <col min="8" max="8" width="12.42578125" style="41" bestFit="1" customWidth="1"/>
    <col min="9" max="9" width="14" style="41" customWidth="1"/>
    <col min="10" max="14" width="11.42578125" style="41"/>
    <col min="15" max="29" width="11.42578125" style="41" customWidth="1"/>
    <col min="30" max="16384" width="11.42578125" style="41"/>
  </cols>
  <sheetData>
    <row r="1" spans="1:10" s="145" customFormat="1" ht="59.25" customHeight="1" x14ac:dyDescent="0.25">
      <c r="A1" s="548" t="s">
        <v>299</v>
      </c>
      <c r="B1" s="1052" t="s">
        <v>302</v>
      </c>
      <c r="C1" s="1052"/>
      <c r="D1" s="1052"/>
      <c r="E1" s="1052"/>
      <c r="F1" s="1052"/>
      <c r="G1" s="1052"/>
      <c r="H1" s="559"/>
      <c r="I1" s="462"/>
      <c r="J1" s="462"/>
    </row>
    <row r="2" spans="1:10" ht="12" customHeight="1" x14ac:dyDescent="0.2">
      <c r="A2" s="464"/>
      <c r="B2" s="464"/>
      <c r="C2" s="464"/>
      <c r="D2" s="464"/>
      <c r="E2" s="464"/>
      <c r="F2" s="464"/>
      <c r="G2" s="464"/>
      <c r="H2" s="464"/>
      <c r="I2" s="482"/>
      <c r="J2" s="464"/>
    </row>
    <row r="3" spans="1:10" ht="15.75" thickBot="1" x14ac:dyDescent="0.25">
      <c r="A3" s="490"/>
      <c r="B3" s="490"/>
      <c r="C3" s="490"/>
      <c r="D3" s="490"/>
      <c r="E3" s="490"/>
      <c r="F3" s="464"/>
      <c r="G3" s="482"/>
      <c r="H3" s="464"/>
      <c r="I3" s="482"/>
      <c r="J3" s="464"/>
    </row>
    <row r="4" spans="1:10" ht="47.25" customHeight="1" x14ac:dyDescent="0.2">
      <c r="A4" s="464"/>
      <c r="B4" s="842" t="s">
        <v>446</v>
      </c>
      <c r="C4" s="469" t="s">
        <v>447</v>
      </c>
      <c r="D4" s="469" t="s">
        <v>448</v>
      </c>
      <c r="E4" s="470" t="s">
        <v>449</v>
      </c>
      <c r="F4" s="550" t="s">
        <v>450</v>
      </c>
      <c r="G4" s="482"/>
      <c r="H4" s="464"/>
      <c r="I4" s="482"/>
      <c r="J4" s="464"/>
    </row>
    <row r="5" spans="1:10" ht="15.75" customHeight="1" x14ac:dyDescent="0.2">
      <c r="A5" s="464"/>
      <c r="B5" s="843"/>
      <c r="C5" s="474" t="s">
        <v>337</v>
      </c>
      <c r="D5" s="475" t="s">
        <v>352</v>
      </c>
      <c r="E5" s="475" t="s">
        <v>10</v>
      </c>
      <c r="F5" s="551" t="s">
        <v>10</v>
      </c>
      <c r="G5" s="482"/>
      <c r="H5" s="464"/>
      <c r="I5" s="482"/>
      <c r="J5" s="464"/>
    </row>
    <row r="6" spans="1:10" ht="20.25" customHeight="1" thickBot="1" x14ac:dyDescent="0.25">
      <c r="A6" s="464"/>
      <c r="B6" s="844"/>
      <c r="C6" s="478">
        <v>2</v>
      </c>
      <c r="D6" s="479">
        <v>60</v>
      </c>
      <c r="E6" s="480">
        <v>12</v>
      </c>
      <c r="F6" s="528">
        <v>144</v>
      </c>
      <c r="G6" s="482"/>
      <c r="H6" s="464"/>
      <c r="I6" s="482"/>
      <c r="J6" s="464"/>
    </row>
    <row r="7" spans="1:10" ht="20.25" customHeight="1" thickBot="1" x14ac:dyDescent="0.25">
      <c r="A7" s="482"/>
      <c r="B7" s="482"/>
      <c r="C7" s="482"/>
      <c r="D7" s="482"/>
      <c r="E7" s="483" t="s">
        <v>23</v>
      </c>
      <c r="F7" s="484">
        <v>144</v>
      </c>
      <c r="G7" s="482"/>
      <c r="H7" s="464"/>
      <c r="I7" s="482"/>
      <c r="J7" s="464"/>
    </row>
    <row r="8" spans="1:10" ht="15" customHeight="1" thickBot="1" x14ac:dyDescent="0.25">
      <c r="A8" s="482"/>
      <c r="B8" s="482"/>
      <c r="C8" s="482"/>
      <c r="D8" s="482"/>
      <c r="E8" s="464"/>
      <c r="F8" s="464"/>
      <c r="G8" s="464"/>
      <c r="H8" s="482"/>
      <c r="I8" s="482"/>
      <c r="J8" s="482"/>
    </row>
    <row r="9" spans="1:10" ht="81" customHeight="1" thickBot="1" x14ac:dyDescent="0.25">
      <c r="A9" s="561"/>
      <c r="B9" s="1045" t="s">
        <v>302</v>
      </c>
      <c r="C9" s="1046"/>
      <c r="D9" s="1046"/>
      <c r="E9" s="1046"/>
      <c r="F9" s="511">
        <v>144</v>
      </c>
      <c r="G9" s="486" t="s">
        <v>451</v>
      </c>
      <c r="H9" s="569"/>
      <c r="I9" s="569"/>
      <c r="J9" s="482"/>
    </row>
    <row r="10" spans="1:10" ht="15.75" customHeight="1" x14ac:dyDescent="0.2">
      <c r="A10" s="552"/>
      <c r="B10" s="552"/>
      <c r="C10" s="552"/>
      <c r="D10" s="552"/>
      <c r="E10" s="552"/>
      <c r="F10" s="552"/>
      <c r="G10" s="552"/>
      <c r="H10" s="482"/>
      <c r="I10" s="482"/>
      <c r="J10" s="482"/>
    </row>
    <row r="11" spans="1:10" x14ac:dyDescent="0.2">
      <c r="A11" s="552"/>
      <c r="B11" s="552"/>
      <c r="C11" s="552"/>
      <c r="D11" s="552"/>
      <c r="E11" s="552"/>
      <c r="F11" s="552"/>
      <c r="G11" s="552"/>
      <c r="H11" s="482"/>
      <c r="I11" s="482"/>
      <c r="J11" s="482"/>
    </row>
    <row r="12" spans="1:10" x14ac:dyDescent="0.2">
      <c r="A12" s="552"/>
      <c r="B12" s="552"/>
      <c r="C12" s="552"/>
      <c r="D12" s="552"/>
      <c r="E12" s="552"/>
      <c r="F12" s="552"/>
      <c r="G12" s="552"/>
      <c r="H12" s="482"/>
      <c r="I12" s="482"/>
      <c r="J12" s="482"/>
    </row>
    <row r="13" spans="1:10" ht="15.75" customHeight="1" x14ac:dyDescent="0.2">
      <c r="A13" s="552"/>
      <c r="B13" s="552"/>
      <c r="C13" s="552"/>
      <c r="D13" s="552"/>
      <c r="E13" s="552"/>
      <c r="F13" s="552"/>
      <c r="G13" s="552"/>
      <c r="H13" s="552"/>
      <c r="I13" s="552"/>
      <c r="J13" s="552"/>
    </row>
    <row r="14" spans="1:10" x14ac:dyDescent="0.2">
      <c r="A14" s="552"/>
      <c r="B14" s="552"/>
      <c r="C14" s="552"/>
      <c r="D14" s="552"/>
      <c r="E14" s="552"/>
      <c r="F14" s="552"/>
      <c r="G14" s="552"/>
      <c r="H14" s="552"/>
      <c r="I14" s="552"/>
      <c r="J14" s="552"/>
    </row>
    <row r="15" spans="1:10" ht="15.75" customHeight="1" x14ac:dyDescent="0.2">
      <c r="A15" s="552"/>
      <c r="B15" s="552"/>
      <c r="C15" s="552"/>
      <c r="D15" s="552"/>
      <c r="E15" s="552"/>
      <c r="F15" s="552"/>
      <c r="G15" s="552"/>
      <c r="H15" s="552"/>
      <c r="I15" s="552"/>
      <c r="J15" s="552"/>
    </row>
    <row r="16" spans="1:10" ht="41.25" customHeight="1" x14ac:dyDescent="0.2">
      <c r="A16" s="552"/>
      <c r="B16" s="552"/>
      <c r="C16" s="552"/>
      <c r="D16" s="552"/>
      <c r="E16" s="552"/>
      <c r="F16" s="552"/>
      <c r="G16" s="552"/>
      <c r="H16" s="552"/>
      <c r="I16" s="552"/>
      <c r="J16" s="552"/>
    </row>
    <row r="17" spans="1:6" ht="15.75" customHeight="1" x14ac:dyDescent="0.2">
      <c r="A17" s="53"/>
      <c r="B17" s="53"/>
      <c r="C17" s="53"/>
      <c r="D17" s="53"/>
      <c r="E17" s="53"/>
      <c r="F17" s="53"/>
    </row>
    <row r="18" spans="1:6" ht="15.75" customHeight="1" x14ac:dyDescent="0.2">
      <c r="A18" s="53"/>
      <c r="B18" s="53"/>
      <c r="C18" s="53"/>
      <c r="D18" s="53"/>
      <c r="E18" s="53"/>
      <c r="F18" s="53"/>
    </row>
    <row r="19" spans="1:6" ht="15.75" customHeight="1" x14ac:dyDescent="0.2">
      <c r="A19" s="53"/>
      <c r="B19" s="53"/>
      <c r="C19" s="53"/>
      <c r="D19" s="53"/>
      <c r="E19" s="53"/>
      <c r="F19" s="53"/>
    </row>
    <row r="20" spans="1:6" ht="15.75" customHeight="1" x14ac:dyDescent="0.2">
      <c r="A20" s="53"/>
      <c r="B20" s="53"/>
      <c r="C20" s="53"/>
      <c r="D20" s="53"/>
      <c r="E20" s="53"/>
      <c r="F20" s="53"/>
    </row>
    <row r="21" spans="1:6" ht="15.75" customHeight="1" x14ac:dyDescent="0.2">
      <c r="A21" s="53"/>
      <c r="B21" s="53"/>
      <c r="C21" s="53"/>
      <c r="D21" s="53"/>
      <c r="E21" s="53"/>
      <c r="F21" s="53"/>
    </row>
    <row r="22" spans="1:6" ht="15.75" customHeight="1" x14ac:dyDescent="0.2">
      <c r="A22" s="53"/>
      <c r="B22" s="53"/>
      <c r="C22" s="53"/>
      <c r="D22" s="53"/>
      <c r="E22" s="53"/>
      <c r="F22" s="53"/>
    </row>
    <row r="23" spans="1:6" ht="15.75" customHeight="1" x14ac:dyDescent="0.2">
      <c r="A23" s="53"/>
      <c r="B23" s="53"/>
      <c r="C23" s="53"/>
      <c r="D23" s="53"/>
      <c r="E23" s="53"/>
      <c r="F23" s="53"/>
    </row>
    <row r="24" spans="1:6" ht="15.75" customHeight="1" x14ac:dyDescent="0.2">
      <c r="A24" s="53"/>
      <c r="B24" s="53"/>
      <c r="C24" s="53"/>
      <c r="D24" s="53"/>
      <c r="E24" s="53"/>
      <c r="F24" s="53"/>
    </row>
    <row r="25" spans="1:6" x14ac:dyDescent="0.2">
      <c r="A25" s="60"/>
    </row>
    <row r="26" spans="1:6" ht="21" customHeight="1" x14ac:dyDescent="0.2"/>
    <row r="27" spans="1:6" ht="15" customHeight="1" x14ac:dyDescent="0.2"/>
    <row r="28" spans="1:6" ht="15.75" customHeight="1" x14ac:dyDescent="0.2"/>
  </sheetData>
  <mergeCells count="3">
    <mergeCell ref="B1:G1"/>
    <mergeCell ref="B4:B6"/>
    <mergeCell ref="B9:E9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28"/>
  <sheetViews>
    <sheetView view="pageBreakPreview" zoomScale="90" zoomScaleNormal="100" zoomScaleSheetLayoutView="90" workbookViewId="0">
      <selection activeCell="K4" sqref="K4"/>
    </sheetView>
  </sheetViews>
  <sheetFormatPr baseColWidth="10" defaultColWidth="11.42578125" defaultRowHeight="15" x14ac:dyDescent="0.2"/>
  <cols>
    <col min="1" max="1" width="9.140625" style="41" customWidth="1"/>
    <col min="2" max="2" width="15.28515625" style="41" customWidth="1"/>
    <col min="3" max="3" width="14.7109375" style="41" customWidth="1"/>
    <col min="4" max="4" width="16.140625" style="41" customWidth="1"/>
    <col min="5" max="5" width="17.5703125" style="41" customWidth="1"/>
    <col min="6" max="6" width="11.42578125" style="41"/>
    <col min="7" max="7" width="12.85546875" style="41" customWidth="1"/>
    <col min="8" max="8" width="12.42578125" style="41" bestFit="1" customWidth="1"/>
    <col min="9" max="9" width="14" style="41" customWidth="1"/>
    <col min="10" max="14" width="11.42578125" style="41"/>
    <col min="15" max="29" width="11.42578125" style="41" customWidth="1"/>
    <col min="30" max="16384" width="11.42578125" style="41"/>
  </cols>
  <sheetData>
    <row r="1" spans="1:10" s="145" customFormat="1" ht="67.5" customHeight="1" x14ac:dyDescent="0.25">
      <c r="A1" s="548" t="s">
        <v>303</v>
      </c>
      <c r="B1" s="1052" t="s">
        <v>465</v>
      </c>
      <c r="C1" s="1052"/>
      <c r="D1" s="1052"/>
      <c r="E1" s="1052"/>
      <c r="F1" s="1052"/>
      <c r="G1" s="1052"/>
      <c r="H1" s="559"/>
      <c r="I1" s="462"/>
      <c r="J1" s="462"/>
    </row>
    <row r="2" spans="1:10" x14ac:dyDescent="0.2">
      <c r="A2" s="464"/>
      <c r="B2" s="464"/>
      <c r="C2" s="464"/>
      <c r="D2" s="464"/>
      <c r="E2" s="464"/>
      <c r="F2" s="464"/>
      <c r="G2" s="464"/>
      <c r="H2" s="464"/>
      <c r="I2" s="482"/>
      <c r="J2" s="482"/>
    </row>
    <row r="3" spans="1:10" ht="15.75" thickBot="1" x14ac:dyDescent="0.25">
      <c r="A3" s="490"/>
      <c r="B3" s="490"/>
      <c r="C3" s="490"/>
      <c r="D3" s="490"/>
      <c r="E3" s="490"/>
      <c r="F3" s="464"/>
      <c r="G3" s="482"/>
      <c r="H3" s="464"/>
      <c r="I3" s="482"/>
      <c r="J3" s="482"/>
    </row>
    <row r="4" spans="1:10" ht="47.25" x14ac:dyDescent="0.2">
      <c r="A4" s="464"/>
      <c r="B4" s="842" t="s">
        <v>452</v>
      </c>
      <c r="C4" s="469" t="s">
        <v>453</v>
      </c>
      <c r="D4" s="469" t="s">
        <v>383</v>
      </c>
      <c r="E4" s="470" t="s">
        <v>444</v>
      </c>
      <c r="F4" s="550" t="s">
        <v>450</v>
      </c>
      <c r="G4" s="482"/>
      <c r="H4" s="464"/>
      <c r="I4" s="482"/>
      <c r="J4" s="482"/>
    </row>
    <row r="5" spans="1:10" ht="15.75" customHeight="1" x14ac:dyDescent="0.2">
      <c r="A5" s="464"/>
      <c r="B5" s="843"/>
      <c r="C5" s="474" t="s">
        <v>337</v>
      </c>
      <c r="D5" s="475" t="s">
        <v>352</v>
      </c>
      <c r="E5" s="475" t="s">
        <v>10</v>
      </c>
      <c r="F5" s="551" t="s">
        <v>10</v>
      </c>
      <c r="G5" s="482"/>
      <c r="H5" s="464"/>
      <c r="I5" s="482"/>
      <c r="J5" s="482"/>
    </row>
    <row r="6" spans="1:10" ht="20.25" customHeight="1" thickBot="1" x14ac:dyDescent="0.25">
      <c r="A6" s="464"/>
      <c r="B6" s="844"/>
      <c r="C6" s="478">
        <v>2</v>
      </c>
      <c r="D6" s="479">
        <v>2</v>
      </c>
      <c r="E6" s="480">
        <v>12.389108119634763</v>
      </c>
      <c r="F6" s="528">
        <v>49.556432478539051</v>
      </c>
      <c r="G6" s="482"/>
      <c r="H6" s="464"/>
      <c r="I6" s="482"/>
      <c r="J6" s="482"/>
    </row>
    <row r="7" spans="1:10" ht="20.25" customHeight="1" thickBot="1" x14ac:dyDescent="0.25">
      <c r="A7" s="482"/>
      <c r="B7" s="482"/>
      <c r="C7" s="482"/>
      <c r="D7" s="482"/>
      <c r="E7" s="483" t="s">
        <v>23</v>
      </c>
      <c r="F7" s="484">
        <v>49.556432478539051</v>
      </c>
      <c r="G7" s="482"/>
      <c r="H7" s="464"/>
      <c r="I7" s="482"/>
      <c r="J7" s="482"/>
    </row>
    <row r="8" spans="1:10" ht="20.25" customHeight="1" thickBot="1" x14ac:dyDescent="0.25">
      <c r="A8" s="482"/>
      <c r="B8" s="482"/>
      <c r="C8" s="482"/>
      <c r="D8" s="482"/>
      <c r="E8" s="464"/>
      <c r="F8" s="464"/>
      <c r="G8" s="482"/>
      <c r="H8" s="464"/>
      <c r="I8" s="482"/>
      <c r="J8" s="482"/>
    </row>
    <row r="9" spans="1:10" ht="84.75" customHeight="1" thickBot="1" x14ac:dyDescent="0.25">
      <c r="A9" s="562"/>
      <c r="B9" s="1045" t="s">
        <v>465</v>
      </c>
      <c r="C9" s="1046"/>
      <c r="D9" s="1046"/>
      <c r="E9" s="1046"/>
      <c r="F9" s="325">
        <v>49.556432478539051</v>
      </c>
      <c r="G9" s="486" t="s">
        <v>10</v>
      </c>
      <c r="H9" s="569"/>
      <c r="I9" s="569"/>
      <c r="J9" s="482"/>
    </row>
    <row r="10" spans="1:10" ht="15.75" customHeight="1" x14ac:dyDescent="0.2">
      <c r="A10" s="552"/>
      <c r="B10" s="552"/>
      <c r="C10" s="552"/>
      <c r="D10" s="552"/>
      <c r="E10" s="552"/>
      <c r="F10" s="552"/>
      <c r="G10" s="552"/>
      <c r="H10" s="482"/>
      <c r="I10" s="482"/>
      <c r="J10" s="482"/>
    </row>
    <row r="11" spans="1:10" x14ac:dyDescent="0.2">
      <c r="A11" s="552"/>
      <c r="B11" s="552"/>
      <c r="C11" s="552"/>
      <c r="D11" s="552"/>
      <c r="E11" s="552"/>
      <c r="F11" s="552"/>
      <c r="G11" s="552"/>
      <c r="H11" s="482"/>
      <c r="I11" s="482"/>
      <c r="J11" s="482"/>
    </row>
    <row r="12" spans="1:10" x14ac:dyDescent="0.2">
      <c r="A12" s="552"/>
      <c r="B12" s="552"/>
      <c r="C12" s="552"/>
      <c r="D12" s="552"/>
      <c r="E12" s="552"/>
      <c r="F12" s="552"/>
      <c r="G12" s="552"/>
      <c r="H12" s="482"/>
      <c r="I12" s="482"/>
      <c r="J12" s="482"/>
    </row>
    <row r="13" spans="1:10" ht="15.75" customHeight="1" x14ac:dyDescent="0.2">
      <c r="A13" s="552"/>
      <c r="B13" s="552"/>
      <c r="C13" s="552"/>
      <c r="D13" s="552"/>
      <c r="E13" s="552"/>
      <c r="F13" s="552"/>
      <c r="G13" s="552"/>
      <c r="H13" s="552"/>
      <c r="I13" s="552"/>
      <c r="J13" s="552"/>
    </row>
    <row r="14" spans="1:10" x14ac:dyDescent="0.2">
      <c r="A14" s="552"/>
      <c r="B14" s="552"/>
      <c r="C14" s="552"/>
      <c r="D14" s="552"/>
      <c r="E14" s="552"/>
      <c r="F14" s="552"/>
      <c r="G14" s="552"/>
      <c r="H14" s="552"/>
      <c r="I14" s="552"/>
      <c r="J14" s="552"/>
    </row>
    <row r="15" spans="1:10" ht="15.75" customHeight="1" x14ac:dyDescent="0.2">
      <c r="A15" s="552"/>
      <c r="B15" s="552"/>
      <c r="C15" s="552"/>
      <c r="D15" s="552"/>
      <c r="E15" s="552"/>
      <c r="F15" s="552"/>
      <c r="G15" s="552"/>
      <c r="H15" s="552"/>
      <c r="I15" s="552"/>
      <c r="J15" s="552"/>
    </row>
    <row r="16" spans="1:10" ht="41.25" customHeight="1" x14ac:dyDescent="0.2">
      <c r="A16" s="552"/>
      <c r="B16" s="552"/>
      <c r="C16" s="552"/>
      <c r="D16" s="552"/>
      <c r="E16" s="552"/>
      <c r="F16" s="552"/>
      <c r="G16" s="552"/>
      <c r="H16" s="552"/>
      <c r="I16" s="552"/>
      <c r="J16" s="552"/>
    </row>
    <row r="17" spans="1:6" ht="15.75" customHeight="1" x14ac:dyDescent="0.2">
      <c r="A17" s="53"/>
      <c r="B17" s="53"/>
      <c r="C17" s="53"/>
      <c r="D17" s="53"/>
      <c r="E17" s="53"/>
      <c r="F17" s="53"/>
    </row>
    <row r="18" spans="1:6" ht="15.75" customHeight="1" x14ac:dyDescent="0.2">
      <c r="A18" s="53"/>
      <c r="B18" s="53"/>
      <c r="C18" s="53"/>
      <c r="D18" s="53"/>
      <c r="E18" s="53"/>
      <c r="F18" s="53"/>
    </row>
    <row r="19" spans="1:6" ht="15.75" customHeight="1" x14ac:dyDescent="0.2">
      <c r="A19" s="53"/>
      <c r="B19" s="53"/>
      <c r="C19" s="53"/>
      <c r="D19" s="53"/>
      <c r="E19" s="53"/>
      <c r="F19" s="53"/>
    </row>
    <row r="20" spans="1:6" ht="15.75" customHeight="1" x14ac:dyDescent="0.2">
      <c r="A20" s="53"/>
      <c r="B20" s="53"/>
      <c r="C20" s="53"/>
      <c r="D20" s="53"/>
      <c r="E20" s="53"/>
      <c r="F20" s="53"/>
    </row>
    <row r="21" spans="1:6" ht="15.75" customHeight="1" x14ac:dyDescent="0.2">
      <c r="A21" s="53"/>
      <c r="B21" s="53"/>
      <c r="C21" s="53"/>
      <c r="D21" s="53"/>
      <c r="E21" s="53"/>
      <c r="F21" s="53"/>
    </row>
    <row r="22" spans="1:6" ht="15.75" customHeight="1" x14ac:dyDescent="0.2">
      <c r="A22" s="53"/>
      <c r="B22" s="53"/>
      <c r="C22" s="53"/>
      <c r="D22" s="53"/>
      <c r="E22" s="53"/>
      <c r="F22" s="53"/>
    </row>
    <row r="23" spans="1:6" ht="15.75" customHeight="1" x14ac:dyDescent="0.2">
      <c r="A23" s="53"/>
      <c r="B23" s="53"/>
      <c r="C23" s="53"/>
      <c r="D23" s="53"/>
      <c r="E23" s="53"/>
      <c r="F23" s="53"/>
    </row>
    <row r="24" spans="1:6" ht="15.75" customHeight="1" x14ac:dyDescent="0.2">
      <c r="A24" s="53"/>
      <c r="B24" s="53"/>
      <c r="C24" s="53"/>
      <c r="D24" s="53"/>
      <c r="E24" s="53"/>
      <c r="F24" s="53"/>
    </row>
    <row r="25" spans="1:6" x14ac:dyDescent="0.2">
      <c r="A25" s="60"/>
    </row>
    <row r="26" spans="1:6" ht="21" customHeight="1" x14ac:dyDescent="0.2"/>
    <row r="27" spans="1:6" ht="15" customHeight="1" x14ac:dyDescent="0.2"/>
    <row r="28" spans="1:6" ht="15.75" customHeight="1" x14ac:dyDescent="0.2"/>
  </sheetData>
  <mergeCells count="3">
    <mergeCell ref="B1:G1"/>
    <mergeCell ref="B4:B6"/>
    <mergeCell ref="B9:E9"/>
  </mergeCells>
  <pageMargins left="1.1811023622047245" right="0.78740157480314965" top="1.1811023622047245" bottom="0.23622047244094491" header="0.23622047244094491" footer="0"/>
  <pageSetup paperSize="9" scale="82" fitToHeight="0" orientation="portrait" r:id="rId1"/>
  <headerFooter scaleWithDoc="0" alignWithMargins="0">
    <oddHeader>&amp;C&amp;G</oddHeader>
  </headerFooter>
  <drawing r:id="rId2"/>
  <legacyDrawingHF r:id="rId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27"/>
  <sheetViews>
    <sheetView view="pageBreakPreview" zoomScale="90" zoomScaleNormal="100" zoomScaleSheetLayoutView="90" workbookViewId="0">
      <selection activeCell="K5" sqref="K5"/>
    </sheetView>
  </sheetViews>
  <sheetFormatPr baseColWidth="10" defaultColWidth="11.42578125" defaultRowHeight="15" x14ac:dyDescent="0.2"/>
  <cols>
    <col min="1" max="1" width="10" style="88" customWidth="1"/>
    <col min="2" max="2" width="13.140625" style="41" bestFit="1" customWidth="1"/>
    <col min="3" max="3" width="13" style="41" customWidth="1"/>
    <col min="4" max="5" width="10.7109375" style="41" customWidth="1"/>
    <col min="6" max="6" width="12.42578125" style="41" customWidth="1"/>
    <col min="7" max="7" width="8.85546875" style="41" customWidth="1"/>
    <col min="8" max="8" width="14.140625" style="41" bestFit="1" customWidth="1"/>
    <col min="9" max="9" width="12.42578125" style="41" bestFit="1" customWidth="1"/>
    <col min="10" max="10" width="14" style="41" customWidth="1"/>
    <col min="11" max="15" width="11.42578125" style="41"/>
    <col min="16" max="30" width="11.42578125" style="41" customWidth="1"/>
    <col min="31" max="16384" width="11.42578125" style="41"/>
  </cols>
  <sheetData>
    <row r="1" spans="1:11" s="145" customFormat="1" ht="45" customHeight="1" x14ac:dyDescent="0.25">
      <c r="A1" s="548" t="s">
        <v>305</v>
      </c>
      <c r="B1" s="1052" t="s">
        <v>307</v>
      </c>
      <c r="C1" s="1052"/>
      <c r="D1" s="1052"/>
      <c r="E1" s="1052"/>
      <c r="F1" s="1052"/>
      <c r="G1" s="1052"/>
      <c r="H1" s="549"/>
      <c r="I1" s="462"/>
      <c r="J1" s="462"/>
      <c r="K1" s="462"/>
    </row>
    <row r="2" spans="1:11" ht="15.75" thickBot="1" x14ac:dyDescent="0.25">
      <c r="A2" s="465"/>
      <c r="B2" s="465"/>
      <c r="C2" s="490"/>
      <c r="D2" s="490"/>
      <c r="E2" s="490"/>
      <c r="F2" s="490"/>
      <c r="G2" s="464"/>
      <c r="H2" s="482"/>
      <c r="I2" s="464"/>
      <c r="J2" s="482"/>
      <c r="K2" s="464"/>
    </row>
    <row r="3" spans="1:11" ht="47.25" x14ac:dyDescent="0.2">
      <c r="A3" s="465"/>
      <c r="B3" s="563" t="s">
        <v>401</v>
      </c>
      <c r="C3" s="469" t="s">
        <v>402</v>
      </c>
      <c r="D3" s="469" t="s">
        <v>403</v>
      </c>
      <c r="E3" s="470" t="s">
        <v>404</v>
      </c>
      <c r="F3" s="550" t="s">
        <v>405</v>
      </c>
      <c r="G3" s="482"/>
      <c r="I3" s="464"/>
      <c r="J3" s="482"/>
      <c r="K3" s="464"/>
    </row>
    <row r="4" spans="1:11" ht="15.75" x14ac:dyDescent="0.2">
      <c r="A4" s="465"/>
      <c r="B4" s="564"/>
      <c r="C4" s="474" t="s">
        <v>406</v>
      </c>
      <c r="D4" s="475" t="s">
        <v>10</v>
      </c>
      <c r="E4" s="475" t="s">
        <v>352</v>
      </c>
      <c r="F4" s="551" t="s">
        <v>242</v>
      </c>
      <c r="G4" s="482"/>
      <c r="I4" s="464"/>
      <c r="J4" s="482"/>
      <c r="K4" s="464"/>
    </row>
    <row r="5" spans="1:11" ht="20.25" customHeight="1" thickBot="1" x14ac:dyDescent="0.25">
      <c r="A5" s="465"/>
      <c r="B5" s="477" t="s">
        <v>416</v>
      </c>
      <c r="C5" s="478">
        <v>0.56000000000000005</v>
      </c>
      <c r="D5" s="479">
        <v>48.89</v>
      </c>
      <c r="E5" s="479">
        <v>2</v>
      </c>
      <c r="F5" s="528">
        <v>54.756800000000005</v>
      </c>
      <c r="G5" s="482"/>
      <c r="I5" s="464"/>
      <c r="J5" s="482"/>
      <c r="K5" s="464"/>
    </row>
    <row r="6" spans="1:11" ht="20.25" customHeight="1" thickBot="1" x14ac:dyDescent="0.25">
      <c r="A6" s="465"/>
      <c r="B6" s="482"/>
      <c r="C6" s="482"/>
      <c r="D6" s="482"/>
      <c r="E6" s="483" t="s">
        <v>23</v>
      </c>
      <c r="F6" s="484">
        <v>54.756800000000005</v>
      </c>
      <c r="G6" s="482"/>
      <c r="I6" s="464"/>
      <c r="J6" s="482"/>
      <c r="K6" s="464"/>
    </row>
    <row r="7" spans="1:11" ht="20.25" customHeight="1" thickBot="1" x14ac:dyDescent="0.25">
      <c r="A7" s="488"/>
      <c r="B7" s="482"/>
      <c r="C7" s="482"/>
      <c r="D7" s="482"/>
      <c r="E7" s="482"/>
      <c r="F7" s="482"/>
      <c r="G7" s="482"/>
      <c r="I7" s="482"/>
      <c r="J7" s="482"/>
      <c r="K7" s="482"/>
    </row>
    <row r="8" spans="1:11" ht="30.75" customHeight="1" thickBot="1" x14ac:dyDescent="0.25">
      <c r="A8" s="41"/>
      <c r="B8" s="1045" t="s">
        <v>307</v>
      </c>
      <c r="C8" s="1046"/>
      <c r="D8" s="1046"/>
      <c r="E8" s="1047"/>
      <c r="F8" s="511">
        <v>54.756800000000005</v>
      </c>
      <c r="G8" s="486" t="s">
        <v>242</v>
      </c>
      <c r="I8" s="482"/>
      <c r="J8" s="482"/>
      <c r="K8" s="482"/>
    </row>
    <row r="9" spans="1:11" ht="15.75" customHeight="1" x14ac:dyDescent="0.2">
      <c r="A9" s="552"/>
      <c r="B9" s="1064"/>
      <c r="C9" s="1064"/>
      <c r="D9" s="1064"/>
      <c r="E9" s="1064"/>
      <c r="F9" s="1064"/>
      <c r="G9" s="1064"/>
      <c r="H9" s="1064"/>
      <c r="I9" s="1064"/>
      <c r="J9" s="482"/>
      <c r="K9" s="482"/>
    </row>
    <row r="10" spans="1:11" x14ac:dyDescent="0.2">
      <c r="A10" s="552"/>
      <c r="B10" s="552"/>
      <c r="C10" s="552"/>
      <c r="D10" s="552"/>
      <c r="E10" s="552"/>
      <c r="F10" s="552"/>
      <c r="G10" s="552"/>
      <c r="H10" s="552"/>
      <c r="I10" s="482"/>
      <c r="J10" s="482"/>
      <c r="K10" s="482"/>
    </row>
    <row r="11" spans="1:11" x14ac:dyDescent="0.2">
      <c r="A11" s="552"/>
      <c r="B11" s="552"/>
      <c r="C11" s="552"/>
      <c r="D11" s="552"/>
      <c r="E11" s="552"/>
      <c r="F11" s="552"/>
      <c r="G11" s="552"/>
      <c r="H11" s="552"/>
      <c r="I11" s="482"/>
      <c r="J11" s="482"/>
      <c r="K11" s="482"/>
    </row>
    <row r="12" spans="1:11" ht="15.75" customHeight="1" x14ac:dyDescent="0.2">
      <c r="A12" s="552"/>
      <c r="B12" s="552"/>
      <c r="C12" s="552"/>
      <c r="D12" s="552"/>
      <c r="E12" s="552"/>
      <c r="F12" s="552"/>
      <c r="G12" s="552"/>
      <c r="H12" s="552"/>
      <c r="I12" s="552"/>
      <c r="J12" s="552"/>
      <c r="K12" s="552"/>
    </row>
    <row r="13" spans="1:11" x14ac:dyDescent="0.2">
      <c r="A13" s="552"/>
      <c r="B13" s="552"/>
      <c r="C13" s="552"/>
      <c r="D13" s="552"/>
      <c r="E13" s="552"/>
      <c r="F13" s="552"/>
      <c r="G13" s="552"/>
      <c r="H13" s="552"/>
      <c r="I13" s="552"/>
      <c r="J13" s="552"/>
      <c r="K13" s="552"/>
    </row>
    <row r="14" spans="1:11" ht="15.75" customHeight="1" x14ac:dyDescent="0.2">
      <c r="A14" s="552"/>
      <c r="B14" s="552"/>
      <c r="C14" s="552"/>
      <c r="D14" s="552"/>
      <c r="E14" s="552"/>
      <c r="F14" s="552"/>
      <c r="G14" s="552"/>
      <c r="H14" s="552"/>
      <c r="I14" s="552"/>
      <c r="J14" s="552"/>
      <c r="K14" s="552"/>
    </row>
    <row r="15" spans="1:11" ht="41.25" customHeight="1" x14ac:dyDescent="0.2">
      <c r="A15" s="552"/>
      <c r="B15" s="552"/>
      <c r="C15" s="552"/>
      <c r="D15" s="552"/>
      <c r="E15" s="552"/>
      <c r="F15" s="552"/>
      <c r="G15" s="552"/>
      <c r="H15" s="552"/>
      <c r="I15" s="552"/>
      <c r="J15" s="552"/>
      <c r="K15" s="552"/>
    </row>
    <row r="16" spans="1:11" ht="15.75" customHeight="1" x14ac:dyDescent="0.2">
      <c r="A16" s="53"/>
      <c r="B16" s="53"/>
      <c r="C16" s="53"/>
      <c r="D16" s="53"/>
      <c r="E16" s="53"/>
      <c r="F16" s="53"/>
      <c r="G16" s="53"/>
    </row>
    <row r="17" spans="1:7" ht="15.75" customHeight="1" x14ac:dyDescent="0.2">
      <c r="A17" s="53"/>
      <c r="B17" s="53"/>
      <c r="C17" s="53"/>
      <c r="D17" s="53"/>
      <c r="E17" s="53"/>
      <c r="F17" s="53"/>
      <c r="G17" s="53"/>
    </row>
    <row r="18" spans="1:7" ht="15.75" customHeight="1" x14ac:dyDescent="0.2">
      <c r="A18" s="53"/>
      <c r="B18" s="53"/>
      <c r="C18" s="53"/>
      <c r="D18" s="53"/>
      <c r="E18" s="53"/>
      <c r="F18" s="53"/>
      <c r="G18" s="53"/>
    </row>
    <row r="19" spans="1:7" ht="15.75" customHeight="1" x14ac:dyDescent="0.2">
      <c r="A19" s="53"/>
      <c r="B19" s="53"/>
      <c r="C19" s="53"/>
      <c r="D19" s="53"/>
      <c r="E19" s="53"/>
      <c r="F19" s="53"/>
      <c r="G19" s="53"/>
    </row>
    <row r="20" spans="1:7" ht="15.75" customHeight="1" x14ac:dyDescent="0.2">
      <c r="A20" s="53"/>
      <c r="B20" s="53"/>
      <c r="C20" s="53"/>
      <c r="D20" s="53"/>
      <c r="E20" s="53"/>
      <c r="F20" s="53"/>
      <c r="G20" s="53"/>
    </row>
    <row r="21" spans="1:7" ht="15.75" customHeight="1" x14ac:dyDescent="0.2">
      <c r="A21" s="53"/>
      <c r="B21" s="53"/>
      <c r="C21" s="53"/>
      <c r="D21" s="53"/>
      <c r="E21" s="53"/>
      <c r="F21" s="53"/>
      <c r="G21" s="53"/>
    </row>
    <row r="22" spans="1:7" ht="15.75" customHeight="1" x14ac:dyDescent="0.2">
      <c r="A22" s="53"/>
      <c r="B22" s="53"/>
      <c r="C22" s="53"/>
      <c r="D22" s="53"/>
      <c r="E22" s="53"/>
      <c r="F22" s="53"/>
      <c r="G22" s="53"/>
    </row>
    <row r="23" spans="1:7" ht="15.75" customHeight="1" x14ac:dyDescent="0.2">
      <c r="A23" s="53"/>
      <c r="B23" s="53"/>
      <c r="C23" s="53"/>
      <c r="D23" s="53"/>
      <c r="E23" s="53"/>
      <c r="F23" s="53"/>
      <c r="G23" s="53"/>
    </row>
    <row r="24" spans="1:7" x14ac:dyDescent="0.2">
      <c r="B24" s="60"/>
    </row>
    <row r="25" spans="1:7" ht="21" customHeight="1" x14ac:dyDescent="0.2"/>
    <row r="26" spans="1:7" ht="15" customHeight="1" x14ac:dyDescent="0.2"/>
    <row r="27" spans="1:7" ht="15.75" customHeight="1" x14ac:dyDescent="0.2"/>
  </sheetData>
  <mergeCells count="3">
    <mergeCell ref="B1:G1"/>
    <mergeCell ref="B8:E8"/>
    <mergeCell ref="B9:I9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9"/>
  <sheetViews>
    <sheetView view="pageBreakPreview" zoomScale="90" zoomScaleNormal="100" zoomScaleSheetLayoutView="90" workbookViewId="0">
      <selection activeCell="I7" sqref="I7"/>
    </sheetView>
  </sheetViews>
  <sheetFormatPr baseColWidth="10" defaultColWidth="11.42578125" defaultRowHeight="15" x14ac:dyDescent="0.2"/>
  <cols>
    <col min="1" max="1" width="8.140625" style="41" customWidth="1"/>
    <col min="2" max="2" width="30" style="41" customWidth="1"/>
    <col min="3" max="3" width="20.28515625" style="41" customWidth="1"/>
    <col min="4" max="4" width="10.7109375" style="41" customWidth="1"/>
    <col min="5" max="5" width="12.42578125" style="41" customWidth="1"/>
    <col min="6" max="6" width="11.42578125" style="41"/>
    <col min="7" max="7" width="9.42578125" style="41" customWidth="1"/>
    <col min="8" max="8" width="12.42578125" style="41" bestFit="1" customWidth="1"/>
    <col min="9" max="13" width="11.42578125" style="41"/>
    <col min="14" max="28" width="11.42578125" style="41" customWidth="1"/>
    <col min="29" max="16384" width="11.42578125" style="41"/>
  </cols>
  <sheetData>
    <row r="1" spans="1:9" s="145" customFormat="1" ht="61.5" customHeight="1" x14ac:dyDescent="0.25">
      <c r="A1" s="548" t="s">
        <v>306</v>
      </c>
      <c r="B1" s="1052" t="s">
        <v>464</v>
      </c>
      <c r="C1" s="1052"/>
      <c r="D1" s="1052"/>
      <c r="E1" s="1052"/>
      <c r="F1" s="549"/>
      <c r="G1" s="559"/>
      <c r="H1" s="559"/>
      <c r="I1" s="462"/>
    </row>
    <row r="2" spans="1:9" ht="9.75" customHeight="1" thickBot="1" x14ac:dyDescent="0.25">
      <c r="A2" s="464"/>
      <c r="B2" s="464"/>
      <c r="C2" s="464"/>
      <c r="D2" s="464"/>
      <c r="E2" s="464"/>
      <c r="F2" s="482"/>
      <c r="G2" s="482"/>
      <c r="H2" s="464"/>
      <c r="I2" s="464"/>
    </row>
    <row r="3" spans="1:9" ht="47.25" x14ac:dyDescent="0.2">
      <c r="A3" s="464"/>
      <c r="B3" s="842" t="s">
        <v>454</v>
      </c>
      <c r="C3" s="469" t="s">
        <v>455</v>
      </c>
      <c r="D3" s="469" t="s">
        <v>456</v>
      </c>
      <c r="E3" s="565" t="s">
        <v>457</v>
      </c>
      <c r="F3" s="482"/>
      <c r="G3" s="482"/>
      <c r="H3" s="464"/>
      <c r="I3" s="464"/>
    </row>
    <row r="4" spans="1:9" ht="15.75" x14ac:dyDescent="0.2">
      <c r="A4" s="464"/>
      <c r="B4" s="843"/>
      <c r="C4" s="474" t="s">
        <v>406</v>
      </c>
      <c r="D4" s="474" t="s">
        <v>337</v>
      </c>
      <c r="E4" s="551" t="s">
        <v>241</v>
      </c>
      <c r="F4" s="482"/>
      <c r="G4" s="482"/>
      <c r="H4" s="464"/>
      <c r="I4" s="464"/>
    </row>
    <row r="5" spans="1:9" ht="20.25" customHeight="1" thickBot="1" x14ac:dyDescent="0.25">
      <c r="A5" s="464"/>
      <c r="B5" s="844"/>
      <c r="C5" s="478">
        <v>255.51</v>
      </c>
      <c r="D5" s="566">
        <v>2</v>
      </c>
      <c r="E5" s="535">
        <v>511.02</v>
      </c>
      <c r="F5" s="482"/>
      <c r="G5" s="482"/>
      <c r="H5" s="464"/>
      <c r="I5" s="464"/>
    </row>
    <row r="6" spans="1:9" ht="20.25" customHeight="1" x14ac:dyDescent="0.2">
      <c r="A6" s="482"/>
      <c r="B6" s="567"/>
      <c r="C6" s="567"/>
      <c r="D6" s="568" t="s">
        <v>23</v>
      </c>
      <c r="E6" s="568">
        <v>511.02</v>
      </c>
      <c r="F6" s="482"/>
      <c r="G6" s="482"/>
      <c r="H6" s="464"/>
      <c r="I6" s="464"/>
    </row>
    <row r="7" spans="1:9" ht="20.25" customHeight="1" thickBot="1" x14ac:dyDescent="0.25">
      <c r="A7" s="482"/>
      <c r="B7" s="520"/>
      <c r="C7" s="520"/>
      <c r="D7" s="482"/>
      <c r="E7" s="464"/>
      <c r="F7" s="536"/>
      <c r="G7" s="536"/>
      <c r="H7" s="464"/>
      <c r="I7" s="464"/>
    </row>
    <row r="8" spans="1:9" ht="60" customHeight="1" thickBot="1" x14ac:dyDescent="0.25">
      <c r="A8" s="482"/>
      <c r="B8" s="1045" t="s">
        <v>464</v>
      </c>
      <c r="C8" s="1046"/>
      <c r="D8" s="1046"/>
      <c r="E8" s="325">
        <v>511.02</v>
      </c>
      <c r="F8" s="486" t="s">
        <v>241</v>
      </c>
      <c r="G8" s="536"/>
      <c r="H8" s="482"/>
      <c r="I8" s="482"/>
    </row>
    <row r="9" spans="1:9" ht="15" customHeight="1" x14ac:dyDescent="0.2">
      <c r="A9" s="482"/>
      <c r="B9" s="1063"/>
      <c r="C9" s="1063"/>
      <c r="D9" s="1063"/>
      <c r="E9" s="1063"/>
      <c r="F9" s="1063"/>
      <c r="G9" s="1063"/>
      <c r="H9" s="1063"/>
      <c r="I9" s="1063"/>
    </row>
    <row r="10" spans="1:9" ht="76.5" customHeight="1" x14ac:dyDescent="0.2">
      <c r="A10" s="482"/>
      <c r="H10" s="482"/>
      <c r="I10" s="482"/>
    </row>
    <row r="11" spans="1:9" ht="15.75" customHeight="1" x14ac:dyDescent="0.2">
      <c r="A11" s="552"/>
      <c r="B11" s="552"/>
      <c r="C11" s="552"/>
      <c r="D11" s="552"/>
      <c r="E11" s="552"/>
      <c r="F11" s="552"/>
      <c r="G11" s="552"/>
      <c r="H11" s="482"/>
      <c r="I11" s="482"/>
    </row>
    <row r="12" spans="1:9" x14ac:dyDescent="0.2">
      <c r="A12" s="552"/>
      <c r="B12" s="552"/>
      <c r="C12" s="552"/>
      <c r="D12" s="552"/>
      <c r="E12" s="552"/>
      <c r="F12" s="552"/>
      <c r="G12" s="552"/>
      <c r="H12" s="482"/>
      <c r="I12" s="482"/>
    </row>
    <row r="13" spans="1:9" x14ac:dyDescent="0.2">
      <c r="A13" s="552"/>
      <c r="B13" s="552"/>
      <c r="C13" s="552"/>
      <c r="D13" s="552"/>
      <c r="E13" s="552"/>
      <c r="F13" s="552"/>
      <c r="G13" s="552"/>
      <c r="H13" s="482"/>
      <c r="I13" s="482"/>
    </row>
    <row r="14" spans="1:9" ht="15.75" customHeight="1" x14ac:dyDescent="0.2">
      <c r="A14" s="552"/>
      <c r="B14" s="552"/>
      <c r="C14" s="552"/>
      <c r="D14" s="552"/>
      <c r="E14" s="552"/>
      <c r="F14" s="552"/>
      <c r="G14" s="552"/>
      <c r="H14" s="552"/>
      <c r="I14" s="552"/>
    </row>
    <row r="15" spans="1:9" x14ac:dyDescent="0.2">
      <c r="A15" s="552"/>
      <c r="B15" s="552"/>
      <c r="C15" s="552"/>
      <c r="D15" s="552"/>
      <c r="E15" s="552"/>
      <c r="F15" s="552"/>
      <c r="G15" s="552"/>
      <c r="H15" s="552"/>
      <c r="I15" s="552"/>
    </row>
    <row r="16" spans="1:9" ht="15.75" customHeight="1" x14ac:dyDescent="0.2">
      <c r="A16" s="552"/>
      <c r="B16" s="552"/>
      <c r="C16" s="552"/>
      <c r="D16" s="552"/>
      <c r="E16" s="552"/>
      <c r="F16" s="552"/>
      <c r="G16" s="552"/>
      <c r="H16" s="552"/>
      <c r="I16" s="552"/>
    </row>
    <row r="17" spans="1:9" ht="41.25" customHeight="1" x14ac:dyDescent="0.2">
      <c r="A17" s="552"/>
      <c r="B17" s="552"/>
      <c r="C17" s="552"/>
      <c r="D17" s="552"/>
      <c r="E17" s="552"/>
      <c r="F17" s="552"/>
      <c r="G17" s="552"/>
      <c r="H17" s="552"/>
      <c r="I17" s="552"/>
    </row>
    <row r="18" spans="1:9" ht="15.75" customHeight="1" x14ac:dyDescent="0.2">
      <c r="A18" s="53"/>
      <c r="B18" s="53"/>
      <c r="C18" s="53"/>
      <c r="D18" s="53"/>
      <c r="E18" s="53"/>
      <c r="F18" s="53"/>
    </row>
    <row r="19" spans="1:9" ht="15.75" customHeight="1" x14ac:dyDescent="0.2">
      <c r="A19" s="53"/>
      <c r="B19" s="53"/>
      <c r="C19" s="53"/>
      <c r="D19" s="53"/>
      <c r="E19" s="53"/>
      <c r="F19" s="53"/>
    </row>
    <row r="20" spans="1:9" ht="15.75" customHeight="1" x14ac:dyDescent="0.2">
      <c r="A20" s="53"/>
      <c r="B20" s="53"/>
      <c r="C20" s="53"/>
      <c r="D20" s="53"/>
      <c r="E20" s="53"/>
      <c r="F20" s="53"/>
    </row>
    <row r="21" spans="1:9" ht="15.75" customHeight="1" x14ac:dyDescent="0.2">
      <c r="A21" s="53"/>
      <c r="B21" s="53"/>
      <c r="C21" s="53"/>
      <c r="D21" s="53"/>
      <c r="E21" s="53"/>
      <c r="F21" s="53"/>
    </row>
    <row r="22" spans="1:9" ht="15.75" customHeight="1" x14ac:dyDescent="0.2">
      <c r="A22" s="53"/>
      <c r="B22" s="53"/>
      <c r="C22" s="53"/>
      <c r="D22" s="53"/>
      <c r="E22" s="53"/>
      <c r="F22" s="53"/>
    </row>
    <row r="23" spans="1:9" ht="15.75" customHeight="1" x14ac:dyDescent="0.2">
      <c r="A23" s="53"/>
      <c r="B23" s="53"/>
      <c r="C23" s="53"/>
      <c r="D23" s="53"/>
      <c r="E23" s="53"/>
      <c r="F23" s="53"/>
    </row>
    <row r="24" spans="1:9" ht="15.75" customHeight="1" x14ac:dyDescent="0.2">
      <c r="A24" s="53"/>
      <c r="B24" s="53"/>
      <c r="C24" s="53"/>
      <c r="D24" s="53"/>
      <c r="E24" s="53"/>
      <c r="F24" s="53"/>
    </row>
    <row r="25" spans="1:9" ht="15.75" customHeight="1" x14ac:dyDescent="0.2">
      <c r="A25" s="53"/>
      <c r="B25" s="53"/>
      <c r="C25" s="53"/>
      <c r="D25" s="53"/>
      <c r="E25" s="53"/>
      <c r="F25" s="53"/>
    </row>
    <row r="26" spans="1:9" x14ac:dyDescent="0.2">
      <c r="A26" s="60"/>
    </row>
    <row r="27" spans="1:9" ht="21" customHeight="1" x14ac:dyDescent="0.2"/>
    <row r="28" spans="1:9" ht="15" customHeight="1" x14ac:dyDescent="0.2"/>
    <row r="29" spans="1:9" ht="15.75" customHeight="1" x14ac:dyDescent="0.2"/>
  </sheetData>
  <mergeCells count="4">
    <mergeCell ref="B1:E1"/>
    <mergeCell ref="B3:B5"/>
    <mergeCell ref="B8:D8"/>
    <mergeCell ref="B9:I9"/>
  </mergeCells>
  <pageMargins left="1.1811023622047245" right="0.78740157480314965" top="1.1811023622047245" bottom="0.23622047244094491" header="0.23622047244094491" footer="0"/>
  <pageSetup paperSize="9" scale="86" fitToHeight="0" orientation="portrait" r:id="rId1"/>
  <headerFooter scaleWithDoc="0" alignWithMargins="0">
    <oddHeader>&amp;C&amp;G</oddHeader>
  </headerFooter>
  <drawing r:id="rId2"/>
  <legacyDrawingHF r:id="rId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9"/>
  <sheetViews>
    <sheetView view="pageBreakPreview" zoomScale="90" zoomScaleNormal="100" zoomScaleSheetLayoutView="90" workbookViewId="0">
      <selection activeCell="I5" sqref="I5"/>
    </sheetView>
  </sheetViews>
  <sheetFormatPr baseColWidth="10" defaultColWidth="11.42578125" defaultRowHeight="15" x14ac:dyDescent="0.2"/>
  <cols>
    <col min="1" max="1" width="10.85546875" style="41" customWidth="1"/>
    <col min="2" max="2" width="17.140625" style="41" customWidth="1"/>
    <col min="3" max="4" width="10.7109375" style="41" customWidth="1"/>
    <col min="5" max="5" width="12.42578125" style="41" customWidth="1"/>
    <col min="6" max="6" width="11.42578125" style="41"/>
    <col min="7" max="7" width="9.42578125" style="41" customWidth="1"/>
    <col min="8" max="8" width="12.42578125" style="41" bestFit="1" customWidth="1"/>
    <col min="9" max="13" width="11.42578125" style="41"/>
    <col min="14" max="28" width="11.42578125" style="41" customWidth="1"/>
    <col min="29" max="16384" width="11.42578125" style="41"/>
  </cols>
  <sheetData>
    <row r="1" spans="1:9" s="145" customFormat="1" ht="42" customHeight="1" x14ac:dyDescent="0.25">
      <c r="A1" s="548" t="s">
        <v>308</v>
      </c>
      <c r="B1" s="1052" t="s">
        <v>310</v>
      </c>
      <c r="C1" s="1052"/>
      <c r="D1" s="1052"/>
      <c r="E1" s="1052"/>
      <c r="F1" s="1052"/>
      <c r="G1" s="1052"/>
      <c r="H1" s="559"/>
      <c r="I1" s="462"/>
    </row>
    <row r="2" spans="1:9" ht="9.75" customHeight="1" thickBot="1" x14ac:dyDescent="0.25">
      <c r="A2" s="464"/>
      <c r="B2" s="464"/>
      <c r="C2" s="464"/>
      <c r="D2" s="464"/>
      <c r="E2" s="464"/>
      <c r="F2" s="482"/>
      <c r="G2" s="464"/>
      <c r="H2" s="464"/>
      <c r="I2" s="464"/>
    </row>
    <row r="3" spans="1:9" ht="47.25" x14ac:dyDescent="0.2">
      <c r="A3" s="464"/>
      <c r="B3" s="842" t="s">
        <v>458</v>
      </c>
      <c r="C3" s="469" t="s">
        <v>76</v>
      </c>
      <c r="D3" s="469" t="s">
        <v>459</v>
      </c>
      <c r="E3" s="469" t="s">
        <v>456</v>
      </c>
      <c r="F3" s="472" t="s">
        <v>436</v>
      </c>
      <c r="G3" s="482"/>
      <c r="H3" s="464"/>
      <c r="I3" s="464"/>
    </row>
    <row r="4" spans="1:9" ht="15.75" x14ac:dyDescent="0.2">
      <c r="A4" s="464"/>
      <c r="B4" s="843"/>
      <c r="C4" s="474" t="s">
        <v>460</v>
      </c>
      <c r="D4" s="474" t="s">
        <v>460</v>
      </c>
      <c r="E4" s="475" t="s">
        <v>352</v>
      </c>
      <c r="F4" s="551" t="s">
        <v>241</v>
      </c>
      <c r="G4" s="482"/>
      <c r="H4" s="464"/>
      <c r="I4" s="464"/>
    </row>
    <row r="5" spans="1:9" ht="20.25" customHeight="1" thickBot="1" x14ac:dyDescent="0.25">
      <c r="A5" s="464"/>
      <c r="B5" s="844"/>
      <c r="C5" s="478">
        <v>6</v>
      </c>
      <c r="D5" s="566">
        <v>48.884999999999998</v>
      </c>
      <c r="E5" s="479">
        <v>2</v>
      </c>
      <c r="F5" s="528">
        <v>586.62</v>
      </c>
      <c r="G5" s="482"/>
      <c r="H5" s="464"/>
      <c r="I5" s="464"/>
    </row>
    <row r="6" spans="1:9" ht="20.25" customHeight="1" thickBot="1" x14ac:dyDescent="0.25">
      <c r="A6" s="482"/>
      <c r="B6" s="567"/>
      <c r="C6" s="567"/>
      <c r="E6" s="483" t="s">
        <v>23</v>
      </c>
      <c r="F6" s="484">
        <v>586.62</v>
      </c>
      <c r="G6" s="482"/>
      <c r="H6" s="464"/>
      <c r="I6" s="464"/>
    </row>
    <row r="7" spans="1:9" ht="20.25" customHeight="1" thickBot="1" x14ac:dyDescent="0.25">
      <c r="A7" s="482"/>
      <c r="B7" s="520"/>
      <c r="C7" s="520"/>
      <c r="D7" s="482"/>
      <c r="E7" s="464"/>
      <c r="F7" s="482"/>
      <c r="G7" s="482"/>
      <c r="H7" s="464"/>
      <c r="I7" s="464"/>
    </row>
    <row r="8" spans="1:9" ht="42.75" customHeight="1" thickBot="1" x14ac:dyDescent="0.25">
      <c r="A8" s="482"/>
      <c r="B8" s="1045" t="s">
        <v>310</v>
      </c>
      <c r="C8" s="1046"/>
      <c r="D8" s="1046"/>
      <c r="E8" s="1046"/>
      <c r="F8" s="325">
        <v>586.62</v>
      </c>
      <c r="G8" s="486" t="s">
        <v>10</v>
      </c>
      <c r="H8" s="482"/>
      <c r="I8" s="482"/>
    </row>
    <row r="9" spans="1:9" ht="15" customHeight="1" x14ac:dyDescent="0.2">
      <c r="A9" s="482"/>
      <c r="B9" s="1063"/>
      <c r="C9" s="1063"/>
      <c r="D9" s="1063"/>
      <c r="E9" s="1063"/>
      <c r="F9" s="1063"/>
      <c r="G9" s="1063"/>
      <c r="H9" s="1063"/>
      <c r="I9" s="1063"/>
    </row>
    <row r="10" spans="1:9" ht="76.5" customHeight="1" x14ac:dyDescent="0.2">
      <c r="A10" s="482"/>
      <c r="H10" s="482"/>
      <c r="I10" s="482"/>
    </row>
    <row r="11" spans="1:9" ht="15.75" customHeight="1" x14ac:dyDescent="0.2">
      <c r="A11" s="552"/>
      <c r="B11" s="552"/>
      <c r="C11" s="552"/>
      <c r="D11" s="552"/>
      <c r="E11" s="552"/>
      <c r="F11" s="552"/>
      <c r="G11" s="552"/>
      <c r="H11" s="482"/>
      <c r="I11" s="482"/>
    </row>
    <row r="12" spans="1:9" x14ac:dyDescent="0.2">
      <c r="A12" s="552"/>
      <c r="B12" s="552"/>
      <c r="C12" s="552"/>
      <c r="D12" s="552"/>
      <c r="E12" s="552"/>
      <c r="F12" s="552"/>
      <c r="G12" s="552"/>
      <c r="H12" s="482"/>
      <c r="I12" s="482"/>
    </row>
    <row r="13" spans="1:9" x14ac:dyDescent="0.2">
      <c r="A13" s="552"/>
      <c r="B13" s="552"/>
      <c r="C13" s="552"/>
      <c r="D13" s="552"/>
      <c r="E13" s="552"/>
      <c r="F13" s="552"/>
      <c r="G13" s="552"/>
      <c r="H13" s="482"/>
      <c r="I13" s="482"/>
    </row>
    <row r="14" spans="1:9" ht="15.75" customHeight="1" x14ac:dyDescent="0.2">
      <c r="A14" s="552"/>
      <c r="B14" s="552"/>
      <c r="C14" s="552"/>
      <c r="D14" s="552"/>
      <c r="E14" s="552"/>
      <c r="F14" s="552"/>
      <c r="G14" s="552"/>
      <c r="H14" s="552"/>
      <c r="I14" s="552"/>
    </row>
    <row r="15" spans="1:9" x14ac:dyDescent="0.2">
      <c r="A15" s="552"/>
      <c r="B15" s="552"/>
      <c r="C15" s="552"/>
      <c r="D15" s="552"/>
      <c r="E15" s="552"/>
      <c r="F15" s="552"/>
      <c r="G15" s="552"/>
      <c r="H15" s="552"/>
      <c r="I15" s="552"/>
    </row>
    <row r="16" spans="1:9" ht="15.75" customHeight="1" x14ac:dyDescent="0.2">
      <c r="A16" s="552"/>
      <c r="B16" s="552"/>
      <c r="C16" s="552"/>
      <c r="D16" s="552"/>
      <c r="E16" s="552"/>
      <c r="F16" s="552"/>
      <c r="G16" s="552"/>
      <c r="H16" s="552"/>
      <c r="I16" s="552"/>
    </row>
    <row r="17" spans="1:9" ht="41.25" customHeight="1" x14ac:dyDescent="0.2">
      <c r="A17" s="552"/>
      <c r="B17" s="552"/>
      <c r="C17" s="552"/>
      <c r="D17" s="552"/>
      <c r="E17" s="552"/>
      <c r="F17" s="552"/>
      <c r="G17" s="552"/>
      <c r="H17" s="552"/>
      <c r="I17" s="552"/>
    </row>
    <row r="18" spans="1:9" ht="15.75" customHeight="1" x14ac:dyDescent="0.2">
      <c r="A18" s="53"/>
      <c r="B18" s="53"/>
      <c r="C18" s="53"/>
      <c r="D18" s="53"/>
      <c r="E18" s="53"/>
      <c r="F18" s="53"/>
    </row>
    <row r="19" spans="1:9" ht="15.75" customHeight="1" x14ac:dyDescent="0.2">
      <c r="A19" s="53"/>
      <c r="B19" s="53"/>
      <c r="C19" s="53"/>
      <c r="D19" s="53"/>
      <c r="E19" s="53"/>
      <c r="F19" s="53"/>
    </row>
    <row r="20" spans="1:9" ht="15.75" customHeight="1" x14ac:dyDescent="0.2">
      <c r="A20" s="53"/>
      <c r="B20" s="53"/>
      <c r="C20" s="53"/>
      <c r="D20" s="53"/>
      <c r="E20" s="53"/>
      <c r="F20" s="53"/>
    </row>
    <row r="21" spans="1:9" ht="15.75" customHeight="1" x14ac:dyDescent="0.2">
      <c r="A21" s="53"/>
      <c r="B21" s="53"/>
      <c r="C21" s="53"/>
      <c r="D21" s="53"/>
      <c r="E21" s="53"/>
      <c r="F21" s="53"/>
    </row>
    <row r="22" spans="1:9" ht="15.75" customHeight="1" x14ac:dyDescent="0.2">
      <c r="A22" s="53"/>
      <c r="B22" s="53"/>
      <c r="C22" s="53"/>
      <c r="D22" s="53"/>
      <c r="E22" s="53"/>
      <c r="F22" s="53"/>
    </row>
    <row r="23" spans="1:9" ht="15.75" customHeight="1" x14ac:dyDescent="0.2">
      <c r="A23" s="53"/>
      <c r="B23" s="53"/>
      <c r="C23" s="53"/>
      <c r="D23" s="53"/>
      <c r="E23" s="53"/>
      <c r="F23" s="53"/>
    </row>
    <row r="24" spans="1:9" ht="15.75" customHeight="1" x14ac:dyDescent="0.2">
      <c r="A24" s="53"/>
      <c r="B24" s="53"/>
      <c r="C24" s="53"/>
      <c r="D24" s="53"/>
      <c r="E24" s="53"/>
      <c r="F24" s="53"/>
    </row>
    <row r="25" spans="1:9" ht="15.75" customHeight="1" x14ac:dyDescent="0.2">
      <c r="A25" s="53"/>
      <c r="B25" s="53"/>
      <c r="C25" s="53"/>
      <c r="D25" s="53"/>
      <c r="E25" s="53"/>
      <c r="F25" s="53"/>
    </row>
    <row r="26" spans="1:9" x14ac:dyDescent="0.2">
      <c r="A26" s="60"/>
    </row>
    <row r="27" spans="1:9" ht="21" customHeight="1" x14ac:dyDescent="0.2"/>
    <row r="28" spans="1:9" ht="15" customHeight="1" x14ac:dyDescent="0.2"/>
    <row r="29" spans="1:9" ht="15.75" customHeight="1" x14ac:dyDescent="0.2"/>
  </sheetData>
  <mergeCells count="4">
    <mergeCell ref="B1:G1"/>
    <mergeCell ref="B3:B5"/>
    <mergeCell ref="B8:E8"/>
    <mergeCell ref="B9:I9"/>
  </mergeCells>
  <pageMargins left="1.1811023622047245" right="0.78740157480314965" top="1.1811023622047245" bottom="0.23622047244094491" header="0.23622047244094491" footer="0"/>
  <pageSetup paperSize="9" scale="97" fitToHeight="0" orientation="portrait" r:id="rId1"/>
  <headerFooter scaleWithDoc="0" alignWithMargins="0">
    <oddHeader>&amp;C&amp;G</oddHeader>
  </headerFooter>
  <drawing r:id="rId2"/>
  <legacyDrawingHF r:id="rId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9"/>
  <sheetViews>
    <sheetView view="pageBreakPreview" zoomScale="90" zoomScaleNormal="100" zoomScaleSheetLayoutView="90" workbookViewId="0">
      <selection activeCell="L6" sqref="L6"/>
    </sheetView>
  </sheetViews>
  <sheetFormatPr baseColWidth="10" defaultColWidth="11.42578125" defaultRowHeight="15" x14ac:dyDescent="0.2"/>
  <cols>
    <col min="1" max="1" width="10" style="41" customWidth="1"/>
    <col min="2" max="2" width="17.140625" style="41" customWidth="1"/>
    <col min="3" max="3" width="26.28515625" style="41" customWidth="1"/>
    <col min="4" max="4" width="12.42578125" style="41" customWidth="1"/>
    <col min="5" max="5" width="11.42578125" style="41"/>
    <col min="6" max="6" width="9.42578125" style="41" customWidth="1"/>
    <col min="7" max="7" width="12.42578125" style="41" bestFit="1" customWidth="1"/>
    <col min="8" max="12" width="11.42578125" style="41"/>
    <col min="13" max="27" width="11.42578125" style="41" customWidth="1"/>
    <col min="28" max="16384" width="11.42578125" style="41"/>
  </cols>
  <sheetData>
    <row r="1" spans="1:9" s="145" customFormat="1" ht="42" customHeight="1" x14ac:dyDescent="0.25">
      <c r="A1" s="548" t="s">
        <v>309</v>
      </c>
      <c r="B1" s="1052" t="s">
        <v>311</v>
      </c>
      <c r="C1" s="1052"/>
      <c r="D1" s="1052"/>
      <c r="E1" s="1052"/>
      <c r="F1" s="1052"/>
      <c r="G1" s="559"/>
      <c r="H1" s="462"/>
    </row>
    <row r="2" spans="1:9" ht="9.75" customHeight="1" thickBot="1" x14ac:dyDescent="0.25">
      <c r="A2" s="464"/>
      <c r="B2" s="464"/>
      <c r="C2" s="464"/>
      <c r="D2" s="464"/>
      <c r="E2" s="482"/>
      <c r="F2" s="464"/>
      <c r="G2" s="464"/>
      <c r="H2" s="464"/>
    </row>
    <row r="3" spans="1:9" ht="47.25" x14ac:dyDescent="0.2">
      <c r="A3" s="464"/>
      <c r="B3" s="842" t="s">
        <v>458</v>
      </c>
      <c r="C3" s="469" t="s">
        <v>461</v>
      </c>
      <c r="D3" s="469" t="s">
        <v>456</v>
      </c>
      <c r="E3" s="472" t="s">
        <v>462</v>
      </c>
      <c r="F3" s="482"/>
      <c r="G3" s="464"/>
      <c r="H3" s="464"/>
    </row>
    <row r="4" spans="1:9" ht="15.75" x14ac:dyDescent="0.2">
      <c r="A4" s="464"/>
      <c r="B4" s="843"/>
      <c r="C4" s="474" t="s">
        <v>406</v>
      </c>
      <c r="D4" s="475" t="s">
        <v>352</v>
      </c>
      <c r="E4" s="551" t="s">
        <v>241</v>
      </c>
      <c r="F4" s="482"/>
      <c r="G4" s="464"/>
      <c r="H4" s="464"/>
    </row>
    <row r="5" spans="1:9" ht="20.25" customHeight="1" thickBot="1" x14ac:dyDescent="0.25">
      <c r="A5" s="464"/>
      <c r="B5" s="844"/>
      <c r="C5" s="478">
        <v>605.375</v>
      </c>
      <c r="D5" s="479">
        <v>2</v>
      </c>
      <c r="E5" s="528">
        <v>1210.75</v>
      </c>
      <c r="F5" s="482"/>
      <c r="G5" s="464"/>
      <c r="H5" s="464"/>
    </row>
    <row r="6" spans="1:9" ht="20.25" customHeight="1" thickBot="1" x14ac:dyDescent="0.25">
      <c r="A6" s="482"/>
      <c r="B6" s="567"/>
      <c r="C6" s="567"/>
      <c r="D6" s="483" t="s">
        <v>23</v>
      </c>
      <c r="E6" s="484">
        <v>1210.75</v>
      </c>
      <c r="F6" s="482"/>
      <c r="G6" s="464"/>
      <c r="H6" s="464"/>
    </row>
    <row r="7" spans="1:9" ht="20.25" customHeight="1" thickBot="1" x14ac:dyDescent="0.25">
      <c r="A7" s="482"/>
      <c r="B7" s="520"/>
      <c r="C7" s="520"/>
      <c r="D7" s="464"/>
      <c r="E7" s="482"/>
      <c r="F7" s="482"/>
      <c r="G7" s="464"/>
      <c r="H7" s="464"/>
    </row>
    <row r="8" spans="1:9" ht="45.75" customHeight="1" thickBot="1" x14ac:dyDescent="0.25">
      <c r="A8" s="482"/>
      <c r="B8" s="1045" t="s">
        <v>311</v>
      </c>
      <c r="C8" s="1046"/>
      <c r="D8" s="1046"/>
      <c r="E8" s="511">
        <v>1210.75</v>
      </c>
      <c r="F8" s="486" t="s">
        <v>241</v>
      </c>
      <c r="G8" s="482"/>
      <c r="H8" s="482"/>
    </row>
    <row r="9" spans="1:9" ht="15" customHeight="1" x14ac:dyDescent="0.2">
      <c r="A9" s="482"/>
      <c r="B9" s="1063"/>
      <c r="C9" s="1063"/>
      <c r="D9" s="1063"/>
      <c r="E9" s="1063"/>
      <c r="F9" s="1063"/>
      <c r="G9" s="1063"/>
      <c r="H9" s="1063"/>
      <c r="I9" s="1063"/>
    </row>
    <row r="10" spans="1:9" ht="76.5" customHeight="1" x14ac:dyDescent="0.2">
      <c r="A10" s="482"/>
      <c r="G10" s="482"/>
      <c r="H10" s="482"/>
    </row>
    <row r="11" spans="1:9" ht="15.75" customHeight="1" x14ac:dyDescent="0.2">
      <c r="A11" s="552"/>
      <c r="B11" s="552"/>
      <c r="C11" s="552"/>
      <c r="D11" s="552"/>
      <c r="E11" s="552"/>
      <c r="F11" s="552"/>
      <c r="G11" s="482"/>
      <c r="H11" s="482"/>
    </row>
    <row r="12" spans="1:9" x14ac:dyDescent="0.2">
      <c r="A12" s="552"/>
      <c r="B12" s="552"/>
      <c r="C12" s="552"/>
      <c r="D12" s="552"/>
      <c r="E12" s="552"/>
      <c r="F12" s="552"/>
      <c r="G12" s="482"/>
      <c r="H12" s="482"/>
    </row>
    <row r="13" spans="1:9" x14ac:dyDescent="0.2">
      <c r="A13" s="552"/>
      <c r="B13" s="552"/>
      <c r="C13" s="552"/>
      <c r="D13" s="552"/>
      <c r="E13" s="552"/>
      <c r="F13" s="552"/>
      <c r="G13" s="482"/>
      <c r="H13" s="482"/>
    </row>
    <row r="14" spans="1:9" ht="15.75" customHeight="1" x14ac:dyDescent="0.2">
      <c r="A14" s="552"/>
      <c r="B14" s="552"/>
      <c r="C14" s="552"/>
      <c r="D14" s="552"/>
      <c r="E14" s="552"/>
      <c r="F14" s="552"/>
      <c r="G14" s="552"/>
      <c r="H14" s="552"/>
    </row>
    <row r="15" spans="1:9" x14ac:dyDescent="0.2">
      <c r="A15" s="552"/>
      <c r="B15" s="552"/>
      <c r="C15" s="552"/>
      <c r="D15" s="552"/>
      <c r="E15" s="552"/>
      <c r="F15" s="552"/>
      <c r="G15" s="552"/>
      <c r="H15" s="552"/>
    </row>
    <row r="16" spans="1:9" ht="15.75" customHeight="1" x14ac:dyDescent="0.2">
      <c r="A16" s="552"/>
      <c r="B16" s="552"/>
      <c r="C16" s="552"/>
      <c r="D16" s="552"/>
      <c r="E16" s="552"/>
      <c r="F16" s="552"/>
      <c r="G16" s="552"/>
      <c r="H16" s="552"/>
    </row>
    <row r="17" spans="1:8" ht="41.25" customHeight="1" x14ac:dyDescent="0.2">
      <c r="A17" s="552"/>
      <c r="B17" s="552"/>
      <c r="C17" s="552"/>
      <c r="D17" s="552"/>
      <c r="E17" s="552"/>
      <c r="F17" s="552"/>
      <c r="G17" s="552"/>
      <c r="H17" s="552"/>
    </row>
    <row r="18" spans="1:8" ht="15.75" customHeight="1" x14ac:dyDescent="0.2">
      <c r="A18" s="53"/>
      <c r="B18" s="53"/>
      <c r="C18" s="53"/>
      <c r="D18" s="53"/>
      <c r="E18" s="53"/>
    </row>
    <row r="19" spans="1:8" ht="15.75" customHeight="1" x14ac:dyDescent="0.2">
      <c r="A19" s="53"/>
      <c r="B19" s="53"/>
      <c r="C19" s="53"/>
      <c r="D19" s="53"/>
      <c r="E19" s="53"/>
    </row>
    <row r="20" spans="1:8" ht="15.75" customHeight="1" x14ac:dyDescent="0.2">
      <c r="A20" s="53"/>
      <c r="B20" s="53"/>
      <c r="C20" s="53"/>
      <c r="D20" s="53"/>
      <c r="E20" s="53"/>
    </row>
    <row r="21" spans="1:8" ht="15.75" customHeight="1" x14ac:dyDescent="0.2">
      <c r="A21" s="53"/>
      <c r="B21" s="53"/>
      <c r="C21" s="53"/>
      <c r="D21" s="53"/>
      <c r="E21" s="53"/>
    </row>
    <row r="22" spans="1:8" ht="15.75" customHeight="1" x14ac:dyDescent="0.2">
      <c r="A22" s="53"/>
      <c r="B22" s="53"/>
      <c r="C22" s="53"/>
      <c r="D22" s="53"/>
      <c r="E22" s="53"/>
    </row>
    <row r="23" spans="1:8" ht="15.75" customHeight="1" x14ac:dyDescent="0.2">
      <c r="A23" s="53"/>
      <c r="B23" s="53"/>
      <c r="C23" s="53"/>
      <c r="D23" s="53"/>
      <c r="E23" s="53"/>
    </row>
    <row r="24" spans="1:8" ht="15.75" customHeight="1" x14ac:dyDescent="0.2">
      <c r="A24" s="53"/>
      <c r="B24" s="53"/>
      <c r="C24" s="53"/>
      <c r="D24" s="53"/>
      <c r="E24" s="53"/>
    </row>
    <row r="25" spans="1:8" ht="15.75" customHeight="1" x14ac:dyDescent="0.2">
      <c r="A25" s="53"/>
      <c r="B25" s="53"/>
      <c r="C25" s="53"/>
      <c r="D25" s="53"/>
      <c r="E25" s="53"/>
    </row>
    <row r="26" spans="1:8" x14ac:dyDescent="0.2">
      <c r="A26" s="60"/>
    </row>
    <row r="27" spans="1:8" ht="21" customHeight="1" x14ac:dyDescent="0.2"/>
    <row r="28" spans="1:8" ht="15" customHeight="1" x14ac:dyDescent="0.2"/>
    <row r="29" spans="1:8" ht="15.75" customHeight="1" x14ac:dyDescent="0.2"/>
  </sheetData>
  <mergeCells count="4">
    <mergeCell ref="B1:F1"/>
    <mergeCell ref="B3:B5"/>
    <mergeCell ref="B8:D8"/>
    <mergeCell ref="B9:I9"/>
  </mergeCells>
  <pageMargins left="1.1811023622047245" right="0.78740157480314965" top="1.1811023622047245" bottom="0.23622047244094491" header="0.23622047244094491" footer="0"/>
  <pageSetup paperSize="9" scale="92" fitToHeight="0" orientation="portrait" r:id="rId1"/>
  <headerFooter scaleWithDoc="0" alignWithMargins="0">
    <oddHeader>&amp;C&amp;G</oddHeader>
  </headerFooter>
  <drawing r:id="rId2"/>
  <legacyDrawingHF r:id="rId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1"/>
  <sheetViews>
    <sheetView view="pageBreakPreview" zoomScaleNormal="100" zoomScaleSheetLayoutView="100" workbookViewId="0">
      <selection activeCell="I18" sqref="I18"/>
    </sheetView>
  </sheetViews>
  <sheetFormatPr baseColWidth="10" defaultColWidth="11.42578125" defaultRowHeight="15" x14ac:dyDescent="0.2"/>
  <cols>
    <col min="1" max="1" width="6" style="684" bestFit="1" customWidth="1"/>
    <col min="2" max="2" width="11.85546875" style="692" customWidth="1"/>
    <col min="3" max="3" width="16.140625" style="684" customWidth="1"/>
    <col min="4" max="4" width="14.42578125" style="684" customWidth="1"/>
    <col min="5" max="5" width="11.5703125" style="684" customWidth="1"/>
    <col min="6" max="6" width="11.85546875" style="684" customWidth="1"/>
    <col min="7" max="7" width="11.28515625" style="684" customWidth="1"/>
    <col min="8" max="8" width="5.42578125" style="684" bestFit="1" customWidth="1"/>
    <col min="9" max="9" width="14.140625" style="684" bestFit="1" customWidth="1"/>
    <col min="10" max="10" width="6.42578125" style="684" bestFit="1" customWidth="1"/>
    <col min="11" max="11" width="4" style="684" customWidth="1"/>
    <col min="12" max="15" width="11.42578125" style="684"/>
    <col min="16" max="30" width="11.42578125" style="684" customWidth="1"/>
    <col min="31" max="16384" width="11.42578125" style="684"/>
  </cols>
  <sheetData>
    <row r="1" spans="1:13" s="699" customFormat="1" ht="18" x14ac:dyDescent="0.25">
      <c r="A1" s="707" t="s">
        <v>313</v>
      </c>
      <c r="B1" s="700" t="s">
        <v>73</v>
      </c>
      <c r="C1" s="685"/>
      <c r="D1" s="701"/>
      <c r="E1" s="701"/>
      <c r="F1" s="701"/>
    </row>
    <row r="3" spans="1:13" ht="15.75" thickBot="1" x14ac:dyDescent="0.25">
      <c r="C3" s="681"/>
      <c r="D3" s="681"/>
      <c r="E3" s="681"/>
      <c r="F3" s="681"/>
      <c r="G3" s="681"/>
    </row>
    <row r="4" spans="1:13" ht="37.9" customHeight="1" thickBot="1" x14ac:dyDescent="0.25">
      <c r="B4" s="721"/>
      <c r="C4" s="705" t="s">
        <v>498</v>
      </c>
      <c r="D4" s="705" t="s">
        <v>507</v>
      </c>
      <c r="M4" s="687"/>
    </row>
    <row r="5" spans="1:13" ht="30.75" thickBot="1" x14ac:dyDescent="0.25">
      <c r="B5" s="721"/>
      <c r="C5" s="722" t="s">
        <v>499</v>
      </c>
      <c r="D5" s="697">
        <v>309.87</v>
      </c>
      <c r="M5" s="687"/>
    </row>
    <row r="6" spans="1:13" ht="16.5" thickBot="1" x14ac:dyDescent="0.3">
      <c r="A6" s="682"/>
      <c r="B6" s="686"/>
      <c r="C6" s="691" t="s">
        <v>23</v>
      </c>
      <c r="D6" s="691">
        <f>SUM(D5:D5)</f>
        <v>309.87</v>
      </c>
    </row>
    <row r="7" spans="1:13" x14ac:dyDescent="0.2">
      <c r="C7" s="694"/>
      <c r="D7" s="695"/>
      <c r="G7" s="688"/>
      <c r="H7" s="695"/>
    </row>
    <row r="8" spans="1:13" ht="15.75" thickBot="1" x14ac:dyDescent="0.25">
      <c r="C8" s="694"/>
      <c r="D8" s="695"/>
      <c r="G8" s="688"/>
      <c r="H8" s="695"/>
    </row>
    <row r="9" spans="1:13" ht="21" customHeight="1" x14ac:dyDescent="0.2">
      <c r="B9" s="904" t="str">
        <f>+B1</f>
        <v>Hormigón de cemento portland H-21, excluida la armadura</v>
      </c>
      <c r="C9" s="905"/>
      <c r="D9" s="905"/>
      <c r="E9" s="905"/>
      <c r="F9" s="906"/>
      <c r="G9" s="910">
        <f>D6</f>
        <v>309.87</v>
      </c>
      <c r="H9" s="995" t="s">
        <v>242</v>
      </c>
      <c r="I9" s="706"/>
    </row>
    <row r="10" spans="1:13" ht="15" customHeight="1" thickBot="1" x14ac:dyDescent="0.25">
      <c r="B10" s="907"/>
      <c r="C10" s="908"/>
      <c r="D10" s="908"/>
      <c r="E10" s="908"/>
      <c r="F10" s="909"/>
      <c r="G10" s="911"/>
      <c r="H10" s="996"/>
      <c r="I10" s="706"/>
    </row>
    <row r="11" spans="1:13" ht="15.75" customHeight="1" x14ac:dyDescent="0.2"/>
  </sheetData>
  <mergeCells count="3">
    <mergeCell ref="B9:F10"/>
    <mergeCell ref="G9:G10"/>
    <mergeCell ref="H9:H10"/>
  </mergeCells>
  <pageMargins left="1.1811023622047245" right="0.78740157480314965" top="1.1811023622047245" bottom="0.23622047244094491" header="0.23622047244094491" footer="0"/>
  <pageSetup paperSize="9" scale="90" fitToHeight="0" orientation="portrait" r:id="rId1"/>
  <headerFooter scaleWithDoc="0" alignWithMargins="0">
    <oddHeader>&amp;C&amp;G</oddHeader>
  </headerFooter>
  <drawing r:id="rId2"/>
  <legacyDrawingHF r:id="rId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1"/>
  <sheetViews>
    <sheetView view="pageBreakPreview" zoomScaleNormal="100" zoomScaleSheetLayoutView="100" workbookViewId="0">
      <selection activeCell="I18" sqref="I18"/>
    </sheetView>
  </sheetViews>
  <sheetFormatPr baseColWidth="10" defaultColWidth="11.42578125" defaultRowHeight="15" x14ac:dyDescent="0.2"/>
  <cols>
    <col min="1" max="1" width="6" style="684" bestFit="1" customWidth="1"/>
    <col min="2" max="2" width="11.85546875" style="692" customWidth="1"/>
    <col min="3" max="3" width="16.140625" style="684" customWidth="1"/>
    <col min="4" max="4" width="14.42578125" style="684" customWidth="1"/>
    <col min="5" max="5" width="11.5703125" style="684" customWidth="1"/>
    <col min="6" max="6" width="11.85546875" style="684" customWidth="1"/>
    <col min="7" max="7" width="11.28515625" style="684" customWidth="1"/>
    <col min="8" max="8" width="5.42578125" style="684" bestFit="1" customWidth="1"/>
    <col min="9" max="9" width="14.140625" style="684" bestFit="1" customWidth="1"/>
    <col min="10" max="10" width="6.42578125" style="684" bestFit="1" customWidth="1"/>
    <col min="11" max="11" width="4" style="684" customWidth="1"/>
    <col min="12" max="15" width="11.42578125" style="684"/>
    <col min="16" max="30" width="11.42578125" style="684" customWidth="1"/>
    <col min="31" max="16384" width="11.42578125" style="684"/>
  </cols>
  <sheetData>
    <row r="1" spans="1:13" s="699" customFormat="1" ht="18" x14ac:dyDescent="0.25">
      <c r="A1" s="707" t="s">
        <v>314</v>
      </c>
      <c r="B1" s="700" t="s">
        <v>483</v>
      </c>
      <c r="C1" s="685"/>
      <c r="D1" s="701"/>
      <c r="E1" s="701"/>
      <c r="F1" s="701"/>
    </row>
    <row r="3" spans="1:13" ht="15.75" thickBot="1" x14ac:dyDescent="0.25">
      <c r="C3" s="681"/>
      <c r="D3" s="681"/>
      <c r="E3" s="681"/>
      <c r="F3" s="681"/>
      <c r="G3" s="681"/>
    </row>
    <row r="4" spans="1:13" ht="37.9" customHeight="1" thickBot="1" x14ac:dyDescent="0.25">
      <c r="B4" s="721"/>
      <c r="C4" s="705" t="s">
        <v>498</v>
      </c>
      <c r="D4" s="705" t="s">
        <v>507</v>
      </c>
      <c r="M4" s="687"/>
    </row>
    <row r="5" spans="1:13" ht="30.75" thickBot="1" x14ac:dyDescent="0.25">
      <c r="B5" s="721"/>
      <c r="C5" s="722" t="s">
        <v>499</v>
      </c>
      <c r="D5" s="697">
        <v>19.329999999999998</v>
      </c>
      <c r="M5" s="687"/>
    </row>
    <row r="6" spans="1:13" ht="16.5" thickBot="1" x14ac:dyDescent="0.3">
      <c r="A6" s="682"/>
      <c r="B6" s="686"/>
      <c r="C6" s="691" t="s">
        <v>23</v>
      </c>
      <c r="D6" s="691">
        <f>SUM(D5:D5)</f>
        <v>19.329999999999998</v>
      </c>
    </row>
    <row r="7" spans="1:13" x14ac:dyDescent="0.2">
      <c r="C7" s="694"/>
      <c r="D7" s="695"/>
      <c r="G7" s="688"/>
      <c r="H7" s="695"/>
    </row>
    <row r="8" spans="1:13" ht="15.75" thickBot="1" x14ac:dyDescent="0.25">
      <c r="C8" s="694"/>
      <c r="D8" s="695"/>
      <c r="G8" s="688"/>
      <c r="H8" s="695"/>
    </row>
    <row r="9" spans="1:13" ht="21" customHeight="1" x14ac:dyDescent="0.2">
      <c r="B9" s="904" t="str">
        <f>+B1</f>
        <v>Hormigón de limpieza H-8 e=0.05m</v>
      </c>
      <c r="C9" s="905"/>
      <c r="D9" s="905"/>
      <c r="E9" s="905"/>
      <c r="F9" s="906"/>
      <c r="G9" s="910">
        <f>D6</f>
        <v>19.329999999999998</v>
      </c>
      <c r="H9" s="995" t="s">
        <v>242</v>
      </c>
      <c r="I9" s="706"/>
    </row>
    <row r="10" spans="1:13" ht="15" customHeight="1" thickBot="1" x14ac:dyDescent="0.25">
      <c r="B10" s="907"/>
      <c r="C10" s="908"/>
      <c r="D10" s="908"/>
      <c r="E10" s="908"/>
      <c r="F10" s="909"/>
      <c r="G10" s="911"/>
      <c r="H10" s="996"/>
      <c r="I10" s="706"/>
    </row>
    <row r="11" spans="1:13" ht="15.75" customHeight="1" x14ac:dyDescent="0.2"/>
  </sheetData>
  <mergeCells count="3">
    <mergeCell ref="B9:F10"/>
    <mergeCell ref="G9:G10"/>
    <mergeCell ref="H9:H10"/>
  </mergeCells>
  <pageMargins left="1.1811023622047245" right="0.78740157480314965" top="1.1811023622047245" bottom="0.23622047244094491" header="0.23622047244094491" footer="0"/>
  <pageSetup paperSize="9" scale="90" fitToHeight="0" orientation="portrait" r:id="rId1"/>
  <headerFooter scaleWithDoc="0" alignWithMargins="0">
    <oddHeader>&amp;C&amp;G</oddHeader>
  </headerFooter>
  <drawing r:id="rId2"/>
  <legacyDrawingHF r:id="rId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2"/>
  <sheetViews>
    <sheetView view="pageBreakPreview" zoomScaleNormal="100" zoomScaleSheetLayoutView="100" workbookViewId="0">
      <selection activeCell="I18" sqref="I18"/>
    </sheetView>
  </sheetViews>
  <sheetFormatPr baseColWidth="10" defaultColWidth="11.42578125" defaultRowHeight="15" x14ac:dyDescent="0.2"/>
  <cols>
    <col min="1" max="1" width="6" style="684" bestFit="1" customWidth="1"/>
    <col min="2" max="2" width="11.85546875" style="692" customWidth="1"/>
    <col min="3" max="3" width="16.140625" style="684" customWidth="1"/>
    <col min="4" max="4" width="14.42578125" style="684" customWidth="1"/>
    <col min="5" max="5" width="11.5703125" style="684" customWidth="1"/>
    <col min="6" max="6" width="11.85546875" style="684" customWidth="1"/>
    <col min="7" max="7" width="11.28515625" style="684" customWidth="1"/>
    <col min="8" max="8" width="5.42578125" style="684" bestFit="1" customWidth="1"/>
    <col min="9" max="9" width="14.140625" style="684" bestFit="1" customWidth="1"/>
    <col min="10" max="10" width="6.42578125" style="684" bestFit="1" customWidth="1"/>
    <col min="11" max="11" width="4" style="684" customWidth="1"/>
    <col min="12" max="15" width="11.42578125" style="684"/>
    <col min="16" max="30" width="11.42578125" style="684" customWidth="1"/>
    <col min="31" max="16384" width="11.42578125" style="684"/>
  </cols>
  <sheetData>
    <row r="1" spans="1:13" s="699" customFormat="1" ht="18" x14ac:dyDescent="0.25">
      <c r="A1" s="707" t="s">
        <v>315</v>
      </c>
      <c r="B1" s="700" t="s">
        <v>293</v>
      </c>
      <c r="C1" s="685"/>
      <c r="D1" s="701"/>
      <c r="E1" s="701"/>
      <c r="F1" s="701"/>
    </row>
    <row r="3" spans="1:13" ht="15.75" x14ac:dyDescent="0.25">
      <c r="B3" s="683"/>
      <c r="C3" s="683"/>
      <c r="D3" s="681"/>
      <c r="E3" s="681"/>
      <c r="F3" s="681"/>
    </row>
    <row r="4" spans="1:13" ht="15.75" thickBot="1" x14ac:dyDescent="0.25">
      <c r="C4" s="681"/>
      <c r="D4" s="681"/>
      <c r="E4" s="681"/>
      <c r="F4" s="681"/>
      <c r="G4" s="681"/>
    </row>
    <row r="5" spans="1:13" ht="37.9" customHeight="1" thickBot="1" x14ac:dyDescent="0.25">
      <c r="B5" s="693" t="s">
        <v>508</v>
      </c>
      <c r="C5" s="704" t="s">
        <v>509</v>
      </c>
      <c r="D5" s="705" t="s">
        <v>500</v>
      </c>
      <c r="M5" s="687"/>
    </row>
    <row r="6" spans="1:13" ht="15.75" thickBot="1" x14ac:dyDescent="0.25">
      <c r="B6" s="720">
        <v>309.87</v>
      </c>
      <c r="C6" s="715">
        <v>80</v>
      </c>
      <c r="D6" s="689">
        <f>B6*C6*0.001</f>
        <v>24.7896</v>
      </c>
    </row>
    <row r="7" spans="1:13" ht="16.5" thickBot="1" x14ac:dyDescent="0.3">
      <c r="A7" s="682"/>
      <c r="B7" s="719"/>
      <c r="C7" s="691" t="s">
        <v>23</v>
      </c>
      <c r="D7" s="691">
        <f>SUM(D6:D6)</f>
        <v>24.7896</v>
      </c>
    </row>
    <row r="8" spans="1:13" x14ac:dyDescent="0.2">
      <c r="C8" s="694"/>
      <c r="D8" s="695"/>
      <c r="G8" s="688"/>
      <c r="H8" s="695"/>
    </row>
    <row r="9" spans="1:13" ht="15.75" thickBot="1" x14ac:dyDescent="0.25">
      <c r="C9" s="694"/>
      <c r="D9" s="695"/>
      <c r="G9" s="688"/>
      <c r="H9" s="695"/>
    </row>
    <row r="10" spans="1:13" ht="21" customHeight="1" x14ac:dyDescent="0.2">
      <c r="B10" s="904" t="str">
        <f>+B1</f>
        <v>Acero especial en barras tipo ADN 420 colocado.</v>
      </c>
      <c r="C10" s="905"/>
      <c r="D10" s="905"/>
      <c r="E10" s="905"/>
      <c r="F10" s="906"/>
      <c r="G10" s="910">
        <f>D7</f>
        <v>24.7896</v>
      </c>
      <c r="H10" s="995" t="s">
        <v>423</v>
      </c>
      <c r="I10" s="706"/>
    </row>
    <row r="11" spans="1:13" ht="15" customHeight="1" thickBot="1" x14ac:dyDescent="0.25">
      <c r="B11" s="907"/>
      <c r="C11" s="908"/>
      <c r="D11" s="908"/>
      <c r="E11" s="908"/>
      <c r="F11" s="909"/>
      <c r="G11" s="911"/>
      <c r="H11" s="996"/>
      <c r="I11" s="706"/>
    </row>
    <row r="12" spans="1:13" ht="15.75" customHeight="1" x14ac:dyDescent="0.2"/>
  </sheetData>
  <mergeCells count="3">
    <mergeCell ref="B10:F11"/>
    <mergeCell ref="G10:G11"/>
    <mergeCell ref="H10:H11"/>
  </mergeCells>
  <pageMargins left="1.1811023622047245" right="0.78740157480314965" top="1.1811023622047245" bottom="0.23622047244094491" header="0.23622047244094491" footer="0"/>
  <pageSetup paperSize="9" scale="90" fitToHeight="0" orientation="portrait" r:id="rId1"/>
  <headerFooter scaleWithDoc="0" alignWithMargins="0">
    <oddHeader>&amp;C&amp;G</oddHeader>
  </headerFooter>
  <drawing r:id="rId2"/>
  <legacyDrawingHF r:id="rId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2"/>
  <sheetViews>
    <sheetView view="pageBreakPreview" zoomScaleNormal="100" zoomScaleSheetLayoutView="100" workbookViewId="0">
      <selection activeCell="I18" sqref="I18"/>
    </sheetView>
  </sheetViews>
  <sheetFormatPr baseColWidth="10" defaultColWidth="11.42578125" defaultRowHeight="15" x14ac:dyDescent="0.2"/>
  <cols>
    <col min="1" max="1" width="6" style="684" bestFit="1" customWidth="1"/>
    <col min="2" max="2" width="11.85546875" style="692" customWidth="1"/>
    <col min="3" max="3" width="16.140625" style="684" customWidth="1"/>
    <col min="4" max="4" width="14.42578125" style="684" customWidth="1"/>
    <col min="5" max="5" width="11.5703125" style="684" customWidth="1"/>
    <col min="6" max="6" width="11.85546875" style="684" customWidth="1"/>
    <col min="7" max="7" width="11.28515625" style="684" customWidth="1"/>
    <col min="8" max="8" width="5.42578125" style="684" bestFit="1" customWidth="1"/>
    <col min="9" max="9" width="14.140625" style="684" bestFit="1" customWidth="1"/>
    <col min="10" max="10" width="6.42578125" style="684" bestFit="1" customWidth="1"/>
    <col min="11" max="11" width="4" style="684" customWidth="1"/>
    <col min="12" max="15" width="11.42578125" style="684"/>
    <col min="16" max="30" width="11.42578125" style="684" customWidth="1"/>
    <col min="31" max="16384" width="11.42578125" style="684"/>
  </cols>
  <sheetData>
    <row r="1" spans="1:13" s="699" customFormat="1" ht="18" x14ac:dyDescent="0.25">
      <c r="A1" s="707" t="s">
        <v>491</v>
      </c>
      <c r="B1" s="700" t="s">
        <v>484</v>
      </c>
      <c r="C1" s="685"/>
      <c r="D1" s="701"/>
      <c r="E1" s="701"/>
      <c r="F1" s="701"/>
    </row>
    <row r="3" spans="1:13" ht="15.75" thickBot="1" x14ac:dyDescent="0.25">
      <c r="C3" s="681"/>
      <c r="D3" s="681"/>
      <c r="E3" s="681"/>
      <c r="F3" s="681"/>
      <c r="G3" s="681"/>
    </row>
    <row r="4" spans="1:13" ht="37.9" customHeight="1" thickBot="1" x14ac:dyDescent="0.25">
      <c r="B4" s="721"/>
      <c r="C4" s="705" t="s">
        <v>498</v>
      </c>
      <c r="D4" s="705" t="s">
        <v>505</v>
      </c>
      <c r="M4" s="687"/>
    </row>
    <row r="5" spans="1:13" ht="16.5" thickBot="1" x14ac:dyDescent="0.25">
      <c r="B5" s="721"/>
      <c r="C5" s="722" t="s">
        <v>501</v>
      </c>
      <c r="D5" s="697">
        <v>56.54</v>
      </c>
      <c r="M5" s="687"/>
    </row>
    <row r="6" spans="1:13" ht="15.75" thickBot="1" x14ac:dyDescent="0.25">
      <c r="B6" s="686"/>
      <c r="C6" s="690" t="s">
        <v>502</v>
      </c>
      <c r="D6" s="690">
        <v>14.62</v>
      </c>
    </row>
    <row r="7" spans="1:13" ht="16.5" thickBot="1" x14ac:dyDescent="0.3">
      <c r="A7" s="682"/>
      <c r="B7" s="686"/>
      <c r="C7" s="691" t="s">
        <v>23</v>
      </c>
      <c r="D7" s="691">
        <f>SUM(D5:D6)</f>
        <v>71.16</v>
      </c>
    </row>
    <row r="8" spans="1:13" x14ac:dyDescent="0.2">
      <c r="C8" s="694"/>
      <c r="D8" s="695"/>
      <c r="G8" s="688"/>
      <c r="H8" s="695"/>
    </row>
    <row r="9" spans="1:13" ht="15.75" thickBot="1" x14ac:dyDescent="0.25">
      <c r="C9" s="694"/>
      <c r="D9" s="695"/>
      <c r="G9" s="688"/>
      <c r="H9" s="695"/>
    </row>
    <row r="10" spans="1:13" ht="21" customHeight="1" x14ac:dyDescent="0.2">
      <c r="B10" s="904" t="str">
        <f>+B1</f>
        <v>Edificio Anexo y Casilla</v>
      </c>
      <c r="C10" s="905"/>
      <c r="D10" s="905"/>
      <c r="E10" s="905"/>
      <c r="F10" s="906"/>
      <c r="G10" s="910">
        <f>D7</f>
        <v>71.16</v>
      </c>
      <c r="H10" s="995" t="s">
        <v>241</v>
      </c>
      <c r="I10" s="706"/>
    </row>
    <row r="11" spans="1:13" ht="15" customHeight="1" thickBot="1" x14ac:dyDescent="0.25">
      <c r="B11" s="907"/>
      <c r="C11" s="908"/>
      <c r="D11" s="908"/>
      <c r="E11" s="908"/>
      <c r="F11" s="909"/>
      <c r="G11" s="911"/>
      <c r="H11" s="996"/>
      <c r="I11" s="706"/>
    </row>
    <row r="12" spans="1:13" ht="15.75" customHeight="1" x14ac:dyDescent="0.2"/>
  </sheetData>
  <mergeCells count="3">
    <mergeCell ref="B10:F11"/>
    <mergeCell ref="G10:G11"/>
    <mergeCell ref="H10:H11"/>
  </mergeCells>
  <pageMargins left="1.1811023622047245" right="0.78740157480314965" top="1.1811023622047245" bottom="0.23622047244094491" header="0.23622047244094491" footer="0"/>
  <pageSetup paperSize="9" scale="90" fitToHeight="0" orientation="portrait" r:id="rId1"/>
  <headerFooter scaleWithDoc="0" alignWithMargins="0">
    <oddHeader>&amp;C&amp;G</oddHead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O59"/>
  <sheetViews>
    <sheetView showGridLines="0" view="pageBreakPreview" topLeftCell="A25" zoomScale="85" zoomScaleNormal="100" zoomScaleSheetLayoutView="85" workbookViewId="0">
      <selection activeCell="J11" sqref="J11"/>
    </sheetView>
  </sheetViews>
  <sheetFormatPr baseColWidth="10" defaultColWidth="11.42578125" defaultRowHeight="15" x14ac:dyDescent="0.2"/>
  <cols>
    <col min="1" max="1" width="6.5703125" style="41" bestFit="1" customWidth="1"/>
    <col min="2" max="4" width="16.5703125" style="41" customWidth="1"/>
    <col min="5" max="5" width="14.85546875" style="41" customWidth="1"/>
    <col min="6" max="6" width="14" style="41" customWidth="1"/>
    <col min="7" max="7" width="9.28515625" style="41" customWidth="1"/>
    <col min="8" max="8" width="10.7109375" style="41" customWidth="1"/>
    <col min="9" max="9" width="8.140625" style="41" customWidth="1"/>
    <col min="10" max="10" width="10.7109375" style="41" bestFit="1" customWidth="1"/>
    <col min="11" max="11" width="13.42578125" style="41" customWidth="1"/>
    <col min="12" max="16384" width="11.42578125" style="41"/>
  </cols>
  <sheetData>
    <row r="1" spans="1:15" s="145" customFormat="1" ht="18" x14ac:dyDescent="0.25">
      <c r="A1" s="18" t="str">
        <f>+PRESUPUESTO!$D$13</f>
        <v>2.2.1</v>
      </c>
      <c r="B1" s="19" t="str">
        <f>+PRESUPUESTO!$E$13</f>
        <v>Suelo estabilizado con cal; CBR a la 5º Penetración ≥ 30%</v>
      </c>
      <c r="C1" s="152"/>
      <c r="D1" s="152"/>
      <c r="E1" s="152"/>
      <c r="F1" s="152"/>
      <c r="G1" s="152"/>
      <c r="H1" s="152"/>
      <c r="I1" s="152"/>
    </row>
    <row r="3" spans="1:15" ht="12.6" customHeight="1" thickBot="1" x14ac:dyDescent="0.25">
      <c r="B3" s="116"/>
      <c r="C3" s="13"/>
      <c r="D3" s="13"/>
      <c r="E3" s="13"/>
      <c r="F3" s="13"/>
      <c r="G3" s="13"/>
      <c r="H3" s="13"/>
      <c r="I3" s="13"/>
    </row>
    <row r="4" spans="1:15" ht="15.75" customHeight="1" x14ac:dyDescent="0.2">
      <c r="B4" s="863" t="s">
        <v>255</v>
      </c>
      <c r="C4" s="914"/>
      <c r="D4" s="915"/>
      <c r="E4" s="78" t="s">
        <v>18</v>
      </c>
      <c r="G4" s="46"/>
      <c r="H4" s="46"/>
      <c r="I4" s="39"/>
    </row>
    <row r="5" spans="1:15" ht="16.5" thickBot="1" x14ac:dyDescent="0.25">
      <c r="B5" s="866"/>
      <c r="C5" s="916"/>
      <c r="D5" s="917"/>
      <c r="E5" s="79" t="s">
        <v>242</v>
      </c>
      <c r="G5" s="46"/>
      <c r="H5" s="46"/>
      <c r="I5" s="39"/>
    </row>
    <row r="6" spans="1:15" s="88" customFormat="1" ht="20.100000000000001" customHeight="1" thickBot="1" x14ac:dyDescent="0.3">
      <c r="B6" s="188">
        <v>0</v>
      </c>
      <c r="C6" s="189" t="s">
        <v>8</v>
      </c>
      <c r="D6" s="190">
        <v>11168</v>
      </c>
      <c r="E6" s="281">
        <v>18225.350638</v>
      </c>
      <c r="G6" s="47"/>
      <c r="H6" s="56"/>
      <c r="I6" s="56"/>
      <c r="O6" s="115"/>
    </row>
    <row r="7" spans="1:15" ht="20.100000000000001" customHeight="1" thickBot="1" x14ac:dyDescent="0.3">
      <c r="D7" s="81" t="s">
        <v>23</v>
      </c>
      <c r="E7" s="55">
        <f>SUM(E6:E6)</f>
        <v>18225.350638</v>
      </c>
    </row>
    <row r="8" spans="1:15" x14ac:dyDescent="0.2">
      <c r="B8" s="60"/>
    </row>
    <row r="9" spans="1:15" ht="15.75" thickBot="1" x14ac:dyDescent="0.25"/>
    <row r="10" spans="1:15" ht="36" customHeight="1" thickBot="1" x14ac:dyDescent="0.25">
      <c r="B10" s="992" t="str">
        <f>+B1</f>
        <v>Suelo estabilizado con cal; CBR a la 5º Penetración ≥ 30%</v>
      </c>
      <c r="C10" s="993"/>
      <c r="D10" s="993"/>
      <c r="E10" s="993"/>
      <c r="F10" s="378">
        <f>+E7</f>
        <v>18225.350638</v>
      </c>
      <c r="G10" s="258" t="str">
        <f>+E5</f>
        <v>[m³]</v>
      </c>
    </row>
    <row r="11" spans="1:15" x14ac:dyDescent="0.2">
      <c r="B11" s="61"/>
      <c r="C11" s="61"/>
      <c r="D11" s="62"/>
      <c r="E11" s="62"/>
      <c r="F11" s="62"/>
      <c r="G11" s="46"/>
      <c r="H11" s="46"/>
      <c r="I11" s="46"/>
    </row>
    <row r="12" spans="1:15" x14ac:dyDescent="0.2">
      <c r="B12" s="66"/>
      <c r="C12" s="66"/>
      <c r="D12" s="63"/>
      <c r="E12" s="64"/>
      <c r="F12" s="63"/>
      <c r="G12" s="46"/>
      <c r="H12" s="46"/>
      <c r="I12" s="46"/>
      <c r="J12" s="65"/>
    </row>
    <row r="13" spans="1:15" s="145" customFormat="1" ht="18" x14ac:dyDescent="0.25">
      <c r="A13" s="18" t="str">
        <f>+PRESUPUESTO!$D$14</f>
        <v>2.2.2</v>
      </c>
      <c r="B13" s="19" t="str">
        <f>+PRESUPUESTO!$E$14</f>
        <v xml:space="preserve">Subbase de suelo arena cemento; RCS ≥18 kg/cm² a los 7 días </v>
      </c>
      <c r="C13" s="152"/>
      <c r="D13" s="152"/>
      <c r="E13" s="152"/>
      <c r="F13" s="152"/>
      <c r="G13" s="152"/>
      <c r="H13" s="152"/>
      <c r="I13" s="152"/>
    </row>
    <row r="14" spans="1:15" ht="15.75" thickBot="1" x14ac:dyDescent="0.25"/>
    <row r="15" spans="1:15" ht="15.75" customHeight="1" x14ac:dyDescent="0.2">
      <c r="B15" s="863" t="s">
        <v>255</v>
      </c>
      <c r="C15" s="914"/>
      <c r="D15" s="915"/>
      <c r="E15" s="78" t="s">
        <v>18</v>
      </c>
      <c r="G15" s="46"/>
      <c r="H15" s="46"/>
      <c r="I15" s="39"/>
    </row>
    <row r="16" spans="1:15" ht="16.5" thickBot="1" x14ac:dyDescent="0.25">
      <c r="B16" s="866"/>
      <c r="C16" s="916"/>
      <c r="D16" s="917"/>
      <c r="E16" s="79" t="s">
        <v>242</v>
      </c>
      <c r="G16" s="46"/>
      <c r="H16" s="46"/>
      <c r="I16" s="39"/>
    </row>
    <row r="17" spans="1:15" s="88" customFormat="1" ht="20.100000000000001" customHeight="1" thickBot="1" x14ac:dyDescent="0.3">
      <c r="B17" s="188">
        <v>0</v>
      </c>
      <c r="C17" s="189" t="s">
        <v>8</v>
      </c>
      <c r="D17" s="190">
        <v>11168</v>
      </c>
      <c r="E17" s="281">
        <v>17510.402474000006</v>
      </c>
      <c r="G17" s="47"/>
      <c r="H17" s="56"/>
      <c r="I17" s="56"/>
      <c r="O17" s="115"/>
    </row>
    <row r="18" spans="1:15" ht="20.100000000000001" customHeight="1" thickBot="1" x14ac:dyDescent="0.3">
      <c r="D18" s="81" t="s">
        <v>23</v>
      </c>
      <c r="E18" s="55">
        <f>SUM(E17:E17)</f>
        <v>17510.402474000006</v>
      </c>
    </row>
    <row r="19" spans="1:15" ht="15.75" thickBot="1" x14ac:dyDescent="0.25">
      <c r="B19" s="60"/>
    </row>
    <row r="20" spans="1:15" ht="36" customHeight="1" thickBot="1" x14ac:dyDescent="0.25">
      <c r="B20" s="992" t="str">
        <f>+B13</f>
        <v xml:space="preserve">Subbase de suelo arena cemento; RCS ≥18 kg/cm² a los 7 días </v>
      </c>
      <c r="C20" s="993"/>
      <c r="D20" s="993"/>
      <c r="E20" s="994"/>
      <c r="F20" s="322">
        <f>+E18</f>
        <v>17510.402474000006</v>
      </c>
      <c r="G20" s="258" t="str">
        <f>+E16</f>
        <v>[m³]</v>
      </c>
    </row>
    <row r="21" spans="1:15" x14ac:dyDescent="0.2">
      <c r="B21" s="61"/>
      <c r="C21" s="61"/>
      <c r="D21" s="62"/>
      <c r="E21" s="62"/>
      <c r="F21" s="62"/>
      <c r="G21" s="46"/>
    </row>
    <row r="22" spans="1:15" s="145" customFormat="1" ht="18" x14ac:dyDescent="0.25">
      <c r="A22" s="18" t="str">
        <f>+PRESUPUESTO!$D$15</f>
        <v>2.2.3</v>
      </c>
      <c r="B22" s="19" t="str">
        <f>+PRESUPUESTO!$E$15</f>
        <v>Base de grava cemento; RCS entre 23 y 25 kg/cm² a los 7 días</v>
      </c>
      <c r="C22" s="152"/>
      <c r="D22" s="152"/>
      <c r="E22" s="152"/>
      <c r="F22" s="152"/>
      <c r="G22" s="152"/>
      <c r="H22" s="152"/>
      <c r="I22" s="152"/>
    </row>
    <row r="23" spans="1:15" ht="15.75" thickBot="1" x14ac:dyDescent="0.25"/>
    <row r="24" spans="1:15" ht="15.75" customHeight="1" x14ac:dyDescent="0.2">
      <c r="B24" s="863" t="s">
        <v>255</v>
      </c>
      <c r="C24" s="914"/>
      <c r="D24" s="915"/>
      <c r="E24" s="78" t="s">
        <v>18</v>
      </c>
      <c r="G24" s="46"/>
      <c r="H24" s="46"/>
      <c r="I24" s="39"/>
    </row>
    <row r="25" spans="1:15" ht="16.5" thickBot="1" x14ac:dyDescent="0.25">
      <c r="B25" s="866"/>
      <c r="C25" s="916"/>
      <c r="D25" s="917"/>
      <c r="E25" s="79" t="s">
        <v>242</v>
      </c>
      <c r="G25" s="46"/>
      <c r="H25" s="46"/>
      <c r="I25" s="39"/>
    </row>
    <row r="26" spans="1:15" s="88" customFormat="1" ht="20.100000000000001" customHeight="1" thickBot="1" x14ac:dyDescent="0.3">
      <c r="B26" s="188">
        <v>0</v>
      </c>
      <c r="C26" s="189" t="s">
        <v>8</v>
      </c>
      <c r="D26" s="190">
        <v>11168</v>
      </c>
      <c r="E26" s="281">
        <v>16125.708943000001</v>
      </c>
      <c r="G26" s="47"/>
      <c r="H26" s="56"/>
      <c r="I26" s="56"/>
      <c r="O26" s="115"/>
    </row>
    <row r="27" spans="1:15" ht="20.100000000000001" customHeight="1" thickBot="1" x14ac:dyDescent="0.3">
      <c r="D27" s="81" t="s">
        <v>23</v>
      </c>
      <c r="E27" s="55">
        <f>SUM(E26:E26)</f>
        <v>16125.708943000001</v>
      </c>
    </row>
    <row r="28" spans="1:15" ht="15.75" thickBot="1" x14ac:dyDescent="0.25">
      <c r="B28" s="60"/>
    </row>
    <row r="29" spans="1:15" ht="36" customHeight="1" thickBot="1" x14ac:dyDescent="0.25">
      <c r="B29" s="992" t="str">
        <f>+B22</f>
        <v>Base de grava cemento; RCS entre 23 y 25 kg/cm² a los 7 días</v>
      </c>
      <c r="C29" s="993"/>
      <c r="D29" s="993"/>
      <c r="E29" s="994"/>
      <c r="F29" s="322">
        <f>+E27</f>
        <v>16125.708943000001</v>
      </c>
      <c r="G29" s="258" t="str">
        <f>+E25</f>
        <v>[m³]</v>
      </c>
    </row>
    <row r="59" ht="30" customHeight="1" x14ac:dyDescent="0.2"/>
  </sheetData>
  <mergeCells count="6">
    <mergeCell ref="B29:E29"/>
    <mergeCell ref="B4:D5"/>
    <mergeCell ref="B10:E10"/>
    <mergeCell ref="B15:D16"/>
    <mergeCell ref="B20:E20"/>
    <mergeCell ref="B24:D25"/>
  </mergeCells>
  <pageMargins left="1.1811023622047245" right="0.78740157480314965" top="1.1811023622047245" bottom="0.23622047244094491" header="0.23622047244094491" footer="0"/>
  <pageSetup paperSize="9" scale="85" fitToHeight="0" orientation="portrait" r:id="rId1"/>
  <headerFooter scaleWithDoc="0" alignWithMargins="0">
    <oddHeader>&amp;C&amp;G</oddHeader>
  </headerFooter>
  <legacyDrawingHF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2"/>
  <sheetViews>
    <sheetView view="pageBreakPreview" zoomScaleNormal="100" zoomScaleSheetLayoutView="100" workbookViewId="0">
      <selection activeCell="L14" sqref="L14"/>
    </sheetView>
  </sheetViews>
  <sheetFormatPr baseColWidth="10" defaultColWidth="11.42578125" defaultRowHeight="15" x14ac:dyDescent="0.2"/>
  <cols>
    <col min="1" max="1" width="6" style="684" bestFit="1" customWidth="1"/>
    <col min="2" max="2" width="24.85546875" style="692" customWidth="1"/>
    <col min="3" max="3" width="16.140625" style="684" customWidth="1"/>
    <col min="4" max="4" width="12.28515625" style="684" customWidth="1"/>
    <col min="5" max="5" width="11.5703125" style="684" customWidth="1"/>
    <col min="6" max="6" width="14.7109375" style="684" customWidth="1"/>
    <col min="7" max="7" width="5.42578125" style="684" bestFit="1" customWidth="1"/>
    <col min="8" max="8" width="14.140625" style="684" bestFit="1" customWidth="1"/>
    <col min="9" max="9" width="6.42578125" style="684" bestFit="1" customWidth="1"/>
    <col min="10" max="10" width="4" style="684" customWidth="1"/>
    <col min="11" max="14" width="11.42578125" style="684"/>
    <col min="15" max="29" width="11.42578125" style="684" customWidth="1"/>
    <col min="30" max="16384" width="11.42578125" style="684"/>
  </cols>
  <sheetData>
    <row r="1" spans="1:12" s="699" customFormat="1" ht="18" x14ac:dyDescent="0.25">
      <c r="A1" s="707" t="s">
        <v>497</v>
      </c>
      <c r="B1" s="700" t="s">
        <v>490</v>
      </c>
      <c r="C1" s="685"/>
      <c r="D1" s="701"/>
      <c r="E1" s="701"/>
    </row>
    <row r="3" spans="1:12" ht="15.75" x14ac:dyDescent="0.25">
      <c r="B3" s="683"/>
      <c r="C3" s="683"/>
      <c r="D3" s="681"/>
      <c r="E3" s="681"/>
    </row>
    <row r="4" spans="1:12" ht="15.75" thickBot="1" x14ac:dyDescent="0.25">
      <c r="C4" s="681"/>
      <c r="D4" s="681"/>
      <c r="E4" s="681"/>
      <c r="F4" s="681"/>
    </row>
    <row r="5" spans="1:12" ht="37.9" customHeight="1" thickBot="1" x14ac:dyDescent="0.25">
      <c r="B5" s="705" t="s">
        <v>503</v>
      </c>
      <c r="C5" s="705" t="s">
        <v>506</v>
      </c>
      <c r="D5" s="705" t="s">
        <v>99</v>
      </c>
      <c r="E5" s="705" t="s">
        <v>510</v>
      </c>
      <c r="L5" s="687"/>
    </row>
    <row r="6" spans="1:12" ht="15.75" thickBot="1" x14ac:dyDescent="0.25">
      <c r="B6" s="690" t="s">
        <v>504</v>
      </c>
      <c r="C6" s="690">
        <f>(3+13)*2.5*0.5</f>
        <v>20</v>
      </c>
      <c r="D6" s="690">
        <v>600</v>
      </c>
      <c r="E6" s="690">
        <f>C6*D6</f>
        <v>12000</v>
      </c>
    </row>
    <row r="7" spans="1:12" ht="16.5" thickBot="1" x14ac:dyDescent="0.3">
      <c r="A7" s="682"/>
      <c r="B7" s="723"/>
      <c r="C7" s="724"/>
      <c r="D7" s="696" t="s">
        <v>23</v>
      </c>
      <c r="E7" s="696">
        <f>SUM(E6:E6)</f>
        <v>12000</v>
      </c>
    </row>
    <row r="8" spans="1:12" x14ac:dyDescent="0.2">
      <c r="C8" s="694"/>
      <c r="D8" s="695"/>
      <c r="F8" s="688"/>
      <c r="G8" s="695"/>
    </row>
    <row r="9" spans="1:12" ht="15.75" thickBot="1" x14ac:dyDescent="0.25">
      <c r="C9" s="694"/>
      <c r="D9" s="695"/>
      <c r="F9" s="688"/>
      <c r="G9" s="695"/>
    </row>
    <row r="10" spans="1:12" ht="21" customHeight="1" x14ac:dyDescent="0.2">
      <c r="B10" s="904" t="str">
        <f>+B1</f>
        <v>Excavación para canal de salida</v>
      </c>
      <c r="C10" s="905"/>
      <c r="D10" s="905"/>
      <c r="E10" s="905"/>
      <c r="F10" s="910">
        <f>E7</f>
        <v>12000</v>
      </c>
      <c r="G10" s="995" t="s">
        <v>423</v>
      </c>
      <c r="H10" s="706"/>
    </row>
    <row r="11" spans="1:12" ht="15" customHeight="1" thickBot="1" x14ac:dyDescent="0.25">
      <c r="B11" s="907"/>
      <c r="C11" s="908"/>
      <c r="D11" s="908"/>
      <c r="E11" s="908"/>
      <c r="F11" s="911"/>
      <c r="G11" s="996"/>
      <c r="H11" s="706"/>
    </row>
    <row r="12" spans="1:12" ht="15.75" customHeight="1" x14ac:dyDescent="0.2"/>
  </sheetData>
  <mergeCells count="3">
    <mergeCell ref="B10:E11"/>
    <mergeCell ref="F10:F11"/>
    <mergeCell ref="G10:G11"/>
  </mergeCells>
  <pageMargins left="1.1811023622047245" right="0.78740157480314965" top="1.1811023622047245" bottom="0.23622047244094491" header="0.23622047244094491" footer="0"/>
  <pageSetup paperSize="9" scale="88" fitToHeight="0" orientation="portrait" r:id="rId1"/>
  <headerFooter scaleWithDoc="0" alignWithMargins="0">
    <oddHeader>&amp;C&amp;G</oddHeader>
  </headerFooter>
  <drawing r:id="rId2"/>
  <legacyDrawingHF r:id="rId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63"/>
  <sheetViews>
    <sheetView showGridLines="0" view="pageBreakPreview" zoomScaleNormal="100" zoomScaleSheetLayoutView="100" workbookViewId="0">
      <selection activeCell="L22" sqref="L22"/>
    </sheetView>
  </sheetViews>
  <sheetFormatPr baseColWidth="10" defaultColWidth="11.42578125" defaultRowHeight="15" x14ac:dyDescent="0.2"/>
  <cols>
    <col min="1" max="1" width="7" style="41" bestFit="1" customWidth="1"/>
    <col min="2" max="2" width="28" style="41" customWidth="1"/>
    <col min="3" max="3" width="8.7109375" style="41" customWidth="1"/>
    <col min="4" max="4" width="28" style="41" customWidth="1"/>
    <col min="5" max="5" width="21.85546875" style="41" customWidth="1"/>
    <col min="6" max="6" width="6.5703125" style="41" bestFit="1" customWidth="1"/>
    <col min="7" max="7" width="13.42578125" style="41" customWidth="1"/>
    <col min="8" max="8" width="8.140625" style="41" customWidth="1"/>
    <col min="9" max="16384" width="11.42578125" style="41"/>
  </cols>
  <sheetData>
    <row r="1" spans="1:6" s="145" customFormat="1" ht="18" x14ac:dyDescent="0.25">
      <c r="A1" s="18">
        <f>+PRESUPUESTO!B96</f>
        <v>9</v>
      </c>
      <c r="B1" s="45" t="str">
        <f>+PRESUPUESTO!E96</f>
        <v>MOVILIZACIÓN DE OBRA</v>
      </c>
      <c r="C1" s="45"/>
      <c r="D1" s="152"/>
      <c r="E1" s="152"/>
    </row>
    <row r="2" spans="1:6" ht="15.75" thickBot="1" x14ac:dyDescent="0.25"/>
    <row r="3" spans="1:6" ht="15.75" x14ac:dyDescent="0.25">
      <c r="B3" s="863" t="s">
        <v>253</v>
      </c>
      <c r="C3" s="864"/>
      <c r="D3" s="865"/>
      <c r="E3" s="69" t="s">
        <v>193</v>
      </c>
    </row>
    <row r="4" spans="1:6" ht="16.5" thickBot="1" x14ac:dyDescent="0.3">
      <c r="B4" s="866"/>
      <c r="C4" s="867"/>
      <c r="D4" s="868"/>
      <c r="E4" s="121" t="s">
        <v>234</v>
      </c>
    </row>
    <row r="5" spans="1:6" ht="15.75" thickBot="1" x14ac:dyDescent="0.25">
      <c r="B5" s="247" t="s">
        <v>37</v>
      </c>
      <c r="C5" s="256" t="s">
        <v>8</v>
      </c>
      <c r="D5" s="190">
        <v>11168</v>
      </c>
      <c r="E5" s="82">
        <v>1</v>
      </c>
    </row>
    <row r="6" spans="1:6" ht="16.5" thickBot="1" x14ac:dyDescent="0.3">
      <c r="D6" s="287" t="s">
        <v>23</v>
      </c>
      <c r="E6" s="23">
        <f>SUM(E5:E5)</f>
        <v>1</v>
      </c>
    </row>
    <row r="7" spans="1:6" ht="16.5" thickBot="1" x14ac:dyDescent="0.3">
      <c r="D7" s="59"/>
    </row>
    <row r="8" spans="1:6" ht="15" customHeight="1" x14ac:dyDescent="0.2">
      <c r="B8" s="904" t="str">
        <f>+B1</f>
        <v>MOVILIZACIÓN DE OBRA</v>
      </c>
      <c r="C8" s="905"/>
      <c r="D8" s="906"/>
      <c r="E8" s="910">
        <f>+E6</f>
        <v>1</v>
      </c>
      <c r="F8" s="912" t="str">
        <f>+E4</f>
        <v>[gl]</v>
      </c>
    </row>
    <row r="9" spans="1:6" ht="20.100000000000001" customHeight="1" thickBot="1" x14ac:dyDescent="0.25">
      <c r="B9" s="907"/>
      <c r="C9" s="908"/>
      <c r="D9" s="909"/>
      <c r="E9" s="911"/>
      <c r="F9" s="913"/>
    </row>
    <row r="10" spans="1:6" ht="20.100000000000001" customHeight="1" x14ac:dyDescent="0.2">
      <c r="B10" s="61"/>
      <c r="C10" s="61"/>
      <c r="D10" s="61"/>
      <c r="E10" s="46"/>
    </row>
    <row r="11" spans="1:6" x14ac:dyDescent="0.2">
      <c r="B11" s="61"/>
      <c r="C11" s="61"/>
      <c r="D11" s="61"/>
      <c r="E11" s="46"/>
    </row>
    <row r="12" spans="1:6" x14ac:dyDescent="0.2">
      <c r="B12" s="66"/>
      <c r="C12" s="66"/>
      <c r="D12" s="66"/>
      <c r="E12" s="46"/>
      <c r="F12" s="65"/>
    </row>
    <row r="13" spans="1:6" x14ac:dyDescent="0.2">
      <c r="B13" s="66"/>
      <c r="C13" s="66"/>
      <c r="D13" s="66"/>
      <c r="E13" s="46"/>
    </row>
    <row r="14" spans="1:6" x14ac:dyDescent="0.2">
      <c r="B14" s="66"/>
      <c r="C14" s="66"/>
      <c r="D14" s="66"/>
      <c r="E14" s="46"/>
      <c r="F14" s="65"/>
    </row>
    <row r="15" spans="1:6" x14ac:dyDescent="0.2">
      <c r="B15" s="66"/>
      <c r="C15" s="66"/>
      <c r="D15" s="66"/>
      <c r="E15" s="46"/>
    </row>
    <row r="16" spans="1:6" ht="15.75" x14ac:dyDescent="0.25">
      <c r="B16" s="66"/>
      <c r="C16" s="66"/>
      <c r="D16" s="66"/>
      <c r="E16" s="67"/>
    </row>
    <row r="63" ht="30" customHeight="1" x14ac:dyDescent="0.2"/>
  </sheetData>
  <mergeCells count="4">
    <mergeCell ref="B3:D4"/>
    <mergeCell ref="B8:D9"/>
    <mergeCell ref="E8:E9"/>
    <mergeCell ref="F8:F9"/>
  </mergeCells>
  <pageMargins left="1.1811023622047245" right="0.78740157480314965" top="1.1811023622047245" bottom="0.23622047244094491" header="0.23622047244094491" footer="0"/>
  <pageSetup paperSize="9" scale="80" fitToHeight="0" orientation="portrait" r:id="rId1"/>
  <headerFooter scaleWithDoc="0" alignWithMargins="0">
    <oddHeader>&amp;C&amp;G</oddHeader>
  </headerFooter>
  <legacyDrawingHF r:id="rId2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70"/>
  <sheetViews>
    <sheetView showGridLines="0" view="pageBreakPreview" topLeftCell="A1043" zoomScaleNormal="80" zoomScaleSheetLayoutView="100" workbookViewId="0">
      <selection activeCell="L1053" sqref="L1053"/>
    </sheetView>
  </sheetViews>
  <sheetFormatPr baseColWidth="10" defaultRowHeight="14.25" x14ac:dyDescent="0.2"/>
  <cols>
    <col min="1" max="1" width="11.42578125" style="407"/>
    <col min="2" max="2" width="12.7109375" style="405" customWidth="1"/>
    <col min="3" max="3" width="13.28515625" style="405" customWidth="1"/>
    <col min="4" max="4" width="14.7109375" style="405" customWidth="1"/>
    <col min="5" max="5" width="12.7109375" style="405" customWidth="1"/>
    <col min="6" max="6" width="13.7109375" style="405" bestFit="1" customWidth="1"/>
    <col min="7" max="8" width="12.7109375" style="405" customWidth="1"/>
    <col min="9" max="16384" width="11.42578125" style="405"/>
  </cols>
  <sheetData>
    <row r="1" spans="1:9" ht="20.25" x14ac:dyDescent="0.3">
      <c r="A1" s="278">
        <f>+PRESUPUESTO!B6</f>
        <v>1</v>
      </c>
      <c r="B1" s="290" t="str">
        <f>+PRESUPUESTO!E6</f>
        <v>MOVIMIENTOS DE SUELOS</v>
      </c>
    </row>
    <row r="2" spans="1:9" ht="20.25" x14ac:dyDescent="0.3">
      <c r="A2" s="278"/>
      <c r="B2" s="290"/>
    </row>
    <row r="3" spans="1:9" ht="18" x14ac:dyDescent="0.25">
      <c r="A3" s="18" t="str">
        <f>+PRESUPUESTO!C7</f>
        <v>1.1</v>
      </c>
      <c r="B3" s="19" t="str">
        <f>+PRESUPUESTO!E7</f>
        <v>Desbosque, destronque y limpieza del terreno</v>
      </c>
      <c r="C3" s="20"/>
      <c r="D3" s="21"/>
      <c r="E3" s="21"/>
      <c r="F3" s="1"/>
    </row>
    <row r="4" spans="1:9" ht="18.75" thickBot="1" x14ac:dyDescent="0.3">
      <c r="A4" s="18"/>
      <c r="B4" s="19"/>
      <c r="C4" s="20"/>
      <c r="D4" s="21"/>
      <c r="E4" s="21"/>
      <c r="F4" s="1"/>
    </row>
    <row r="5" spans="1:9" ht="18" customHeight="1" x14ac:dyDescent="0.25">
      <c r="A5" s="18"/>
      <c r="B5" s="832" t="s">
        <v>253</v>
      </c>
      <c r="C5" s="833"/>
      <c r="D5" s="834"/>
      <c r="E5" s="69" t="s">
        <v>24</v>
      </c>
      <c r="F5" s="2"/>
    </row>
    <row r="6" spans="1:9" ht="18.75" thickBot="1" x14ac:dyDescent="0.3">
      <c r="A6" s="18"/>
      <c r="B6" s="835"/>
      <c r="C6" s="836"/>
      <c r="D6" s="837"/>
      <c r="E6" s="121" t="s">
        <v>7</v>
      </c>
      <c r="F6" s="2"/>
    </row>
    <row r="7" spans="1:9" ht="18.75" thickBot="1" x14ac:dyDescent="0.3">
      <c r="A7" s="18"/>
      <c r="B7" s="118">
        <f>+'1.1'!B5</f>
        <v>0</v>
      </c>
      <c r="C7" s="406" t="str">
        <f>+'1.1'!C5</f>
        <v>a</v>
      </c>
      <c r="D7" s="153">
        <f>+'1.1'!D5</f>
        <v>11168</v>
      </c>
      <c r="E7" s="57">
        <f>+'1.1'!E5</f>
        <v>4.78</v>
      </c>
      <c r="F7" s="11"/>
    </row>
    <row r="8" spans="1:9" ht="18.75" thickBot="1" x14ac:dyDescent="0.3">
      <c r="A8" s="18"/>
      <c r="B8" s="41"/>
      <c r="C8" s="67"/>
      <c r="D8" s="285" t="s">
        <v>23</v>
      </c>
      <c r="E8" s="23">
        <f>+SUM(E7)</f>
        <v>4.78</v>
      </c>
      <c r="F8" s="2"/>
    </row>
    <row r="9" spans="1:9" ht="18.75" thickBot="1" x14ac:dyDescent="0.3">
      <c r="A9" s="18"/>
      <c r="B9" s="60"/>
      <c r="C9" s="15"/>
      <c r="D9" s="15"/>
      <c r="E9" s="15"/>
      <c r="F9" s="2"/>
    </row>
    <row r="10" spans="1:9" ht="16.5" customHeight="1" thickBot="1" x14ac:dyDescent="0.25">
      <c r="B10" s="798" t="str">
        <f>+B3</f>
        <v>Desbosque, destronque y limpieza del terreno</v>
      </c>
      <c r="C10" s="799"/>
      <c r="D10" s="799"/>
      <c r="E10" s="800"/>
      <c r="F10" s="408">
        <f>+E8</f>
        <v>4.78</v>
      </c>
      <c r="G10" s="283" t="s">
        <v>7</v>
      </c>
    </row>
    <row r="11" spans="1:9" ht="15" x14ac:dyDescent="0.25">
      <c r="A11" s="12"/>
      <c r="B11"/>
      <c r="C11"/>
      <c r="D11"/>
      <c r="E11"/>
      <c r="F11"/>
    </row>
    <row r="12" spans="1:9" ht="18" x14ac:dyDescent="0.25">
      <c r="A12" s="665" t="str">
        <f>+PRESUPUESTO!C8</f>
        <v>1.2</v>
      </c>
      <c r="B12" s="666" t="str">
        <f>+PRESUPUESTO!E8</f>
        <v>Terraplén con compactación especial</v>
      </c>
      <c r="C12" s="667"/>
      <c r="D12" s="668"/>
      <c r="E12" s="668"/>
      <c r="F12" s="669"/>
      <c r="G12" s="580"/>
      <c r="H12" s="580"/>
      <c r="I12" s="580"/>
    </row>
    <row r="13" spans="1:9" ht="15.75" thickBot="1" x14ac:dyDescent="0.3">
      <c r="A13" s="12"/>
      <c r="B13"/>
      <c r="C13"/>
      <c r="D13"/>
      <c r="E13"/>
      <c r="F13"/>
    </row>
    <row r="14" spans="1:9" ht="16.5" thickBot="1" x14ac:dyDescent="0.3">
      <c r="A14" s="12"/>
      <c r="B14" s="924" t="s">
        <v>44</v>
      </c>
      <c r="C14" s="925"/>
      <c r="D14" s="925"/>
      <c r="E14" s="926"/>
      <c r="F14" s="2"/>
    </row>
    <row r="15" spans="1:9" ht="15" x14ac:dyDescent="0.25">
      <c r="A15" s="12"/>
      <c r="B15" s="808" t="s">
        <v>481</v>
      </c>
      <c r="C15" s="670" t="s">
        <v>24</v>
      </c>
      <c r="D15" s="671" t="s">
        <v>31</v>
      </c>
      <c r="E15" s="672" t="s">
        <v>18</v>
      </c>
      <c r="F15"/>
    </row>
    <row r="16" spans="1:9" ht="15.75" thickBot="1" x14ac:dyDescent="0.3">
      <c r="A16" s="12"/>
      <c r="B16" s="809"/>
      <c r="C16" s="673" t="s">
        <v>241</v>
      </c>
      <c r="D16" s="674" t="s">
        <v>241</v>
      </c>
      <c r="E16" s="675" t="s">
        <v>242</v>
      </c>
      <c r="F16"/>
    </row>
    <row r="17" spans="1:6" ht="16.5" thickBot="1" x14ac:dyDescent="0.3">
      <c r="A17" s="12"/>
      <c r="B17" s="814" t="s">
        <v>320</v>
      </c>
      <c r="C17" s="815"/>
      <c r="D17" s="815"/>
      <c r="E17" s="816"/>
      <c r="F17" s="3"/>
    </row>
    <row r="18" spans="1:6" ht="15.75" x14ac:dyDescent="0.25">
      <c r="A18" s="12"/>
      <c r="B18" s="28">
        <v>60.58</v>
      </c>
      <c r="C18" s="163">
        <v>24.06</v>
      </c>
      <c r="D18" s="230"/>
      <c r="E18" s="229"/>
      <c r="F18" s="3"/>
    </row>
    <row r="19" spans="1:6" ht="15.75" x14ac:dyDescent="0.25">
      <c r="A19" s="12"/>
      <c r="B19" s="28">
        <v>100</v>
      </c>
      <c r="C19" s="163">
        <v>94.84</v>
      </c>
      <c r="D19" s="48">
        <f>+(C19+C18)/2</f>
        <v>59.45</v>
      </c>
      <c r="E19" s="27">
        <f>+D19*(B19-B18)</f>
        <v>2343.5190000000002</v>
      </c>
      <c r="F19" s="3"/>
    </row>
    <row r="20" spans="1:6" ht="15.75" x14ac:dyDescent="0.25">
      <c r="A20" s="12"/>
      <c r="B20" s="28">
        <v>120</v>
      </c>
      <c r="C20" s="163">
        <v>95.92</v>
      </c>
      <c r="D20" s="48">
        <f t="shared" ref="D20:D79" si="0">+(C20+C19)/2</f>
        <v>95.38</v>
      </c>
      <c r="E20" s="27">
        <f t="shared" ref="E20:E79" si="1">+D20*(B20-B19)</f>
        <v>1907.6</v>
      </c>
      <c r="F20" s="3"/>
    </row>
    <row r="21" spans="1:6" ht="15.75" x14ac:dyDescent="0.25">
      <c r="A21" s="12"/>
      <c r="B21" s="28">
        <v>300</v>
      </c>
      <c r="C21" s="163">
        <v>67.39</v>
      </c>
      <c r="D21" s="48">
        <f t="shared" si="0"/>
        <v>81.655000000000001</v>
      </c>
      <c r="E21" s="27">
        <f t="shared" si="1"/>
        <v>14697.9</v>
      </c>
      <c r="F21" s="3"/>
    </row>
    <row r="22" spans="1:6" ht="15.75" x14ac:dyDescent="0.25">
      <c r="A22" s="12"/>
      <c r="B22" s="28">
        <v>400</v>
      </c>
      <c r="C22" s="163">
        <v>62.04</v>
      </c>
      <c r="D22" s="48">
        <f t="shared" si="0"/>
        <v>64.715000000000003</v>
      </c>
      <c r="E22" s="27">
        <f t="shared" si="1"/>
        <v>6471.5</v>
      </c>
      <c r="F22" s="3"/>
    </row>
    <row r="23" spans="1:6" ht="15.75" x14ac:dyDescent="0.25">
      <c r="A23" s="12"/>
      <c r="B23" s="28">
        <v>500</v>
      </c>
      <c r="C23" s="163">
        <v>60.21</v>
      </c>
      <c r="D23" s="48">
        <f t="shared" si="0"/>
        <v>61.125</v>
      </c>
      <c r="E23" s="27">
        <f t="shared" si="1"/>
        <v>6112.5</v>
      </c>
      <c r="F23" s="3"/>
    </row>
    <row r="24" spans="1:6" ht="15.75" x14ac:dyDescent="0.25">
      <c r="A24" s="12"/>
      <c r="B24" s="28">
        <v>600</v>
      </c>
      <c r="C24" s="163">
        <v>59.46</v>
      </c>
      <c r="D24" s="48">
        <f t="shared" si="0"/>
        <v>59.835000000000001</v>
      </c>
      <c r="E24" s="27">
        <f t="shared" si="1"/>
        <v>5983.5</v>
      </c>
      <c r="F24" s="3"/>
    </row>
    <row r="25" spans="1:6" ht="15.75" x14ac:dyDescent="0.25">
      <c r="A25" s="12"/>
      <c r="B25" s="28">
        <v>700</v>
      </c>
      <c r="C25" s="163">
        <v>58.68</v>
      </c>
      <c r="D25" s="48">
        <f t="shared" si="0"/>
        <v>59.07</v>
      </c>
      <c r="E25" s="27">
        <f t="shared" si="1"/>
        <v>5907</v>
      </c>
      <c r="F25" s="3"/>
    </row>
    <row r="26" spans="1:6" ht="15.75" x14ac:dyDescent="0.25">
      <c r="A26" s="12"/>
      <c r="B26" s="28">
        <v>800</v>
      </c>
      <c r="C26" s="163">
        <v>57.7</v>
      </c>
      <c r="D26" s="48">
        <f t="shared" si="0"/>
        <v>58.19</v>
      </c>
      <c r="E26" s="27">
        <f t="shared" si="1"/>
        <v>5819</v>
      </c>
      <c r="F26" s="3"/>
    </row>
    <row r="27" spans="1:6" ht="15.75" x14ac:dyDescent="0.25">
      <c r="A27" s="12"/>
      <c r="B27" s="28">
        <v>900</v>
      </c>
      <c r="C27" s="163">
        <v>56.94</v>
      </c>
      <c r="D27" s="48">
        <f t="shared" si="0"/>
        <v>57.32</v>
      </c>
      <c r="E27" s="27">
        <f t="shared" si="1"/>
        <v>5732</v>
      </c>
      <c r="F27" s="3"/>
    </row>
    <row r="28" spans="1:6" ht="15.75" x14ac:dyDescent="0.25">
      <c r="A28" s="12"/>
      <c r="B28" s="28">
        <v>1000</v>
      </c>
      <c r="C28" s="163">
        <v>53.77</v>
      </c>
      <c r="D28" s="48">
        <f t="shared" si="0"/>
        <v>55.355000000000004</v>
      </c>
      <c r="E28" s="27">
        <f t="shared" si="1"/>
        <v>5535.5</v>
      </c>
      <c r="F28" s="3"/>
    </row>
    <row r="29" spans="1:6" ht="15.75" x14ac:dyDescent="0.25">
      <c r="A29" s="12"/>
      <c r="B29" s="28">
        <v>1100</v>
      </c>
      <c r="C29" s="163">
        <v>57.16</v>
      </c>
      <c r="D29" s="48">
        <f t="shared" si="0"/>
        <v>55.465000000000003</v>
      </c>
      <c r="E29" s="27">
        <f t="shared" si="1"/>
        <v>5546.5</v>
      </c>
      <c r="F29" s="3"/>
    </row>
    <row r="30" spans="1:6" ht="15.75" x14ac:dyDescent="0.25">
      <c r="A30" s="12"/>
      <c r="B30" s="28">
        <v>1200</v>
      </c>
      <c r="C30" s="163">
        <v>61.1</v>
      </c>
      <c r="D30" s="48">
        <f t="shared" si="0"/>
        <v>59.129999999999995</v>
      </c>
      <c r="E30" s="27">
        <f t="shared" si="1"/>
        <v>5913</v>
      </c>
      <c r="F30" s="3"/>
    </row>
    <row r="31" spans="1:6" ht="15.75" x14ac:dyDescent="0.25">
      <c r="A31" s="12"/>
      <c r="B31" s="28">
        <v>1300</v>
      </c>
      <c r="C31" s="163">
        <v>65.599999999999994</v>
      </c>
      <c r="D31" s="48">
        <f t="shared" si="0"/>
        <v>63.349999999999994</v>
      </c>
      <c r="E31" s="27">
        <f t="shared" si="1"/>
        <v>6334.9999999999991</v>
      </c>
      <c r="F31" s="3"/>
    </row>
    <row r="32" spans="1:6" ht="15.75" x14ac:dyDescent="0.25">
      <c r="A32" s="12"/>
      <c r="B32" s="28">
        <v>1400</v>
      </c>
      <c r="C32" s="163">
        <v>69.180000000000007</v>
      </c>
      <c r="D32" s="48">
        <f t="shared" si="0"/>
        <v>67.39</v>
      </c>
      <c r="E32" s="27">
        <f t="shared" si="1"/>
        <v>6739</v>
      </c>
      <c r="F32" s="3"/>
    </row>
    <row r="33" spans="1:6" ht="15.75" x14ac:dyDescent="0.25">
      <c r="A33" s="12"/>
      <c r="B33" s="28">
        <v>1500</v>
      </c>
      <c r="C33" s="163">
        <v>69.87</v>
      </c>
      <c r="D33" s="48">
        <f t="shared" si="0"/>
        <v>69.525000000000006</v>
      </c>
      <c r="E33" s="27">
        <f t="shared" si="1"/>
        <v>6952.5000000000009</v>
      </c>
      <c r="F33" s="3"/>
    </row>
    <row r="34" spans="1:6" ht="15.75" x14ac:dyDescent="0.25">
      <c r="A34" s="12"/>
      <c r="B34" s="28">
        <v>1600</v>
      </c>
      <c r="C34" s="163">
        <v>66.75</v>
      </c>
      <c r="D34" s="48">
        <f t="shared" si="0"/>
        <v>68.31</v>
      </c>
      <c r="E34" s="27">
        <f t="shared" si="1"/>
        <v>6831</v>
      </c>
      <c r="F34" s="3"/>
    </row>
    <row r="35" spans="1:6" ht="15.75" x14ac:dyDescent="0.25">
      <c r="A35" s="12"/>
      <c r="B35" s="28">
        <v>1700</v>
      </c>
      <c r="C35" s="163">
        <v>65.31</v>
      </c>
      <c r="D35" s="48">
        <f t="shared" si="0"/>
        <v>66.03</v>
      </c>
      <c r="E35" s="27">
        <f t="shared" si="1"/>
        <v>6603</v>
      </c>
      <c r="F35" s="3"/>
    </row>
    <row r="36" spans="1:6" ht="15.75" x14ac:dyDescent="0.25">
      <c r="A36" s="12"/>
      <c r="B36" s="28">
        <v>1800</v>
      </c>
      <c r="C36" s="163">
        <v>63.88</v>
      </c>
      <c r="D36" s="48">
        <f t="shared" si="0"/>
        <v>64.594999999999999</v>
      </c>
      <c r="E36" s="27">
        <f t="shared" si="1"/>
        <v>6459.5</v>
      </c>
      <c r="F36"/>
    </row>
    <row r="37" spans="1:6" ht="15.75" x14ac:dyDescent="0.25">
      <c r="A37" s="12"/>
      <c r="B37" s="28">
        <v>1900</v>
      </c>
      <c r="C37" s="163">
        <v>62.46</v>
      </c>
      <c r="D37" s="48">
        <f t="shared" si="0"/>
        <v>63.17</v>
      </c>
      <c r="E37" s="27">
        <f t="shared" si="1"/>
        <v>6317</v>
      </c>
      <c r="F37"/>
    </row>
    <row r="38" spans="1:6" ht="15.75" x14ac:dyDescent="0.25">
      <c r="A38" s="12"/>
      <c r="B38" s="28">
        <v>2000</v>
      </c>
      <c r="C38" s="163">
        <v>61.5</v>
      </c>
      <c r="D38" s="48">
        <f t="shared" si="0"/>
        <v>61.980000000000004</v>
      </c>
      <c r="E38" s="27">
        <f t="shared" si="1"/>
        <v>6198</v>
      </c>
      <c r="F38"/>
    </row>
    <row r="39" spans="1:6" ht="15.75" x14ac:dyDescent="0.25">
      <c r="A39" s="12"/>
      <c r="B39" s="28">
        <v>2100</v>
      </c>
      <c r="C39" s="163">
        <v>59.45</v>
      </c>
      <c r="D39" s="48">
        <f t="shared" si="0"/>
        <v>60.475000000000001</v>
      </c>
      <c r="E39" s="27">
        <f t="shared" si="1"/>
        <v>6047.5</v>
      </c>
      <c r="F39"/>
    </row>
    <row r="40" spans="1:6" ht="15.75" x14ac:dyDescent="0.25">
      <c r="A40" s="12"/>
      <c r="B40" s="28">
        <v>2200</v>
      </c>
      <c r="C40" s="163">
        <v>56.73</v>
      </c>
      <c r="D40" s="48">
        <f t="shared" si="0"/>
        <v>58.09</v>
      </c>
      <c r="E40" s="27">
        <f t="shared" si="1"/>
        <v>5809</v>
      </c>
      <c r="F40"/>
    </row>
    <row r="41" spans="1:6" ht="15.75" x14ac:dyDescent="0.25">
      <c r="A41" s="12"/>
      <c r="B41" s="28">
        <v>2300</v>
      </c>
      <c r="C41" s="163">
        <v>53.02</v>
      </c>
      <c r="D41" s="48">
        <f t="shared" si="0"/>
        <v>54.875</v>
      </c>
      <c r="E41" s="27">
        <f t="shared" si="1"/>
        <v>5487.5</v>
      </c>
      <c r="F41"/>
    </row>
    <row r="42" spans="1:6" ht="15.75" x14ac:dyDescent="0.25">
      <c r="A42" s="12"/>
      <c r="B42" s="28">
        <v>2400</v>
      </c>
      <c r="C42" s="163">
        <v>49.62</v>
      </c>
      <c r="D42" s="48">
        <f t="shared" si="0"/>
        <v>51.32</v>
      </c>
      <c r="E42" s="27">
        <f t="shared" si="1"/>
        <v>5132</v>
      </c>
      <c r="F42"/>
    </row>
    <row r="43" spans="1:6" ht="15.75" x14ac:dyDescent="0.25">
      <c r="A43" s="12"/>
      <c r="B43" s="28">
        <v>2500</v>
      </c>
      <c r="C43" s="163">
        <v>46.32</v>
      </c>
      <c r="D43" s="48">
        <f t="shared" si="0"/>
        <v>47.97</v>
      </c>
      <c r="E43" s="27">
        <f t="shared" si="1"/>
        <v>4797</v>
      </c>
      <c r="F43"/>
    </row>
    <row r="44" spans="1:6" ht="15.75" x14ac:dyDescent="0.25">
      <c r="A44" s="12"/>
      <c r="B44" s="28">
        <v>2600</v>
      </c>
      <c r="C44" s="163">
        <v>53.21</v>
      </c>
      <c r="D44" s="48">
        <f t="shared" si="0"/>
        <v>49.765000000000001</v>
      </c>
      <c r="E44" s="27">
        <f t="shared" si="1"/>
        <v>4976.5</v>
      </c>
      <c r="F44"/>
    </row>
    <row r="45" spans="1:6" ht="15.75" x14ac:dyDescent="0.25">
      <c r="A45" s="12"/>
      <c r="B45" s="28">
        <v>2700</v>
      </c>
      <c r="C45" s="163">
        <v>48.12</v>
      </c>
      <c r="D45" s="48">
        <f t="shared" si="0"/>
        <v>50.664999999999999</v>
      </c>
      <c r="E45" s="27">
        <f t="shared" si="1"/>
        <v>5066.5</v>
      </c>
      <c r="F45"/>
    </row>
    <row r="46" spans="1:6" ht="15.75" x14ac:dyDescent="0.25">
      <c r="A46" s="12"/>
      <c r="B46" s="28">
        <v>2800</v>
      </c>
      <c r="C46" s="163">
        <v>42.74</v>
      </c>
      <c r="D46" s="48">
        <f t="shared" si="0"/>
        <v>45.43</v>
      </c>
      <c r="E46" s="27">
        <f t="shared" si="1"/>
        <v>4543</v>
      </c>
      <c r="F46"/>
    </row>
    <row r="47" spans="1:6" ht="15.75" x14ac:dyDescent="0.25">
      <c r="A47" s="12"/>
      <c r="B47" s="28">
        <v>2900</v>
      </c>
      <c r="C47" s="163">
        <v>36.92</v>
      </c>
      <c r="D47" s="48">
        <f t="shared" si="0"/>
        <v>39.83</v>
      </c>
      <c r="E47" s="27">
        <f t="shared" si="1"/>
        <v>3983</v>
      </c>
      <c r="F47"/>
    </row>
    <row r="48" spans="1:6" ht="15.75" x14ac:dyDescent="0.25">
      <c r="A48" s="12"/>
      <c r="B48" s="28">
        <v>3000</v>
      </c>
      <c r="C48" s="163">
        <v>34.47</v>
      </c>
      <c r="D48" s="48">
        <f t="shared" si="0"/>
        <v>35.695</v>
      </c>
      <c r="E48" s="27">
        <f t="shared" si="1"/>
        <v>3569.5</v>
      </c>
      <c r="F48"/>
    </row>
    <row r="49" spans="1:6" ht="15.75" x14ac:dyDescent="0.25">
      <c r="A49" s="12"/>
      <c r="B49" s="28">
        <v>3100</v>
      </c>
      <c r="C49" s="163">
        <v>18.079999999999998</v>
      </c>
      <c r="D49" s="48">
        <f t="shared" si="0"/>
        <v>26.274999999999999</v>
      </c>
      <c r="E49" s="27">
        <f t="shared" si="1"/>
        <v>2627.5</v>
      </c>
      <c r="F49"/>
    </row>
    <row r="50" spans="1:6" ht="15.75" x14ac:dyDescent="0.25">
      <c r="A50" s="12"/>
      <c r="B50" s="28">
        <v>3200</v>
      </c>
      <c r="C50" s="163">
        <v>6.8</v>
      </c>
      <c r="D50" s="48">
        <f t="shared" si="0"/>
        <v>12.44</v>
      </c>
      <c r="E50" s="27">
        <f t="shared" si="1"/>
        <v>1244</v>
      </c>
      <c r="F50"/>
    </row>
    <row r="51" spans="1:6" ht="15.75" x14ac:dyDescent="0.25">
      <c r="A51" s="12"/>
      <c r="B51" s="28">
        <v>3300</v>
      </c>
      <c r="C51" s="163">
        <v>5.12</v>
      </c>
      <c r="D51" s="48">
        <f t="shared" si="0"/>
        <v>5.96</v>
      </c>
      <c r="E51" s="27">
        <f t="shared" si="1"/>
        <v>596</v>
      </c>
      <c r="F51"/>
    </row>
    <row r="52" spans="1:6" ht="15.75" x14ac:dyDescent="0.25">
      <c r="A52" s="12"/>
      <c r="B52" s="28">
        <v>3400</v>
      </c>
      <c r="C52" s="163">
        <v>5.28</v>
      </c>
      <c r="D52" s="48">
        <f t="shared" si="0"/>
        <v>5.2</v>
      </c>
      <c r="E52" s="27">
        <f t="shared" si="1"/>
        <v>520</v>
      </c>
      <c r="F52"/>
    </row>
    <row r="53" spans="1:6" ht="15.75" x14ac:dyDescent="0.25">
      <c r="A53" s="12"/>
      <c r="B53" s="28">
        <v>3500</v>
      </c>
      <c r="C53" s="163">
        <v>6.34</v>
      </c>
      <c r="D53" s="48">
        <f t="shared" si="0"/>
        <v>5.8100000000000005</v>
      </c>
      <c r="E53" s="27">
        <f t="shared" si="1"/>
        <v>581</v>
      </c>
      <c r="F53"/>
    </row>
    <row r="54" spans="1:6" ht="15.75" x14ac:dyDescent="0.25">
      <c r="A54" s="12"/>
      <c r="B54" s="28">
        <v>3600</v>
      </c>
      <c r="C54" s="163">
        <v>6.07</v>
      </c>
      <c r="D54" s="48">
        <f t="shared" si="0"/>
        <v>6.2050000000000001</v>
      </c>
      <c r="E54" s="27">
        <f t="shared" si="1"/>
        <v>620.5</v>
      </c>
      <c r="F54"/>
    </row>
    <row r="55" spans="1:6" ht="15.75" x14ac:dyDescent="0.25">
      <c r="A55" s="12"/>
      <c r="B55" s="28">
        <v>3700</v>
      </c>
      <c r="C55" s="163">
        <v>3.4</v>
      </c>
      <c r="D55" s="48">
        <f t="shared" si="0"/>
        <v>4.7350000000000003</v>
      </c>
      <c r="E55" s="27">
        <f t="shared" si="1"/>
        <v>473.50000000000006</v>
      </c>
      <c r="F55"/>
    </row>
    <row r="56" spans="1:6" ht="15.75" x14ac:dyDescent="0.25">
      <c r="A56" s="12"/>
      <c r="B56" s="28">
        <v>3800</v>
      </c>
      <c r="C56" s="163">
        <v>3.29</v>
      </c>
      <c r="D56" s="48">
        <f t="shared" si="0"/>
        <v>3.3449999999999998</v>
      </c>
      <c r="E56" s="27">
        <f t="shared" si="1"/>
        <v>334.5</v>
      </c>
      <c r="F56"/>
    </row>
    <row r="57" spans="1:6" ht="15.75" x14ac:dyDescent="0.25">
      <c r="A57" s="12"/>
      <c r="B57" s="28">
        <v>3900</v>
      </c>
      <c r="C57" s="163">
        <v>4.62</v>
      </c>
      <c r="D57" s="48">
        <f t="shared" si="0"/>
        <v>3.9550000000000001</v>
      </c>
      <c r="E57" s="27">
        <f t="shared" si="1"/>
        <v>395.5</v>
      </c>
      <c r="F57"/>
    </row>
    <row r="58" spans="1:6" ht="15.75" x14ac:dyDescent="0.25">
      <c r="A58" s="12"/>
      <c r="B58" s="28">
        <v>4000</v>
      </c>
      <c r="C58" s="163">
        <v>5.37</v>
      </c>
      <c r="D58" s="48">
        <f t="shared" si="0"/>
        <v>4.9950000000000001</v>
      </c>
      <c r="E58" s="27">
        <f t="shared" si="1"/>
        <v>499.5</v>
      </c>
      <c r="F58"/>
    </row>
    <row r="59" spans="1:6" ht="15.75" x14ac:dyDescent="0.25">
      <c r="A59" s="12"/>
      <c r="B59" s="28">
        <v>4100</v>
      </c>
      <c r="C59" s="163">
        <v>4.62</v>
      </c>
      <c r="D59" s="48">
        <f t="shared" si="0"/>
        <v>4.9950000000000001</v>
      </c>
      <c r="E59" s="27">
        <f t="shared" si="1"/>
        <v>499.5</v>
      </c>
      <c r="F59"/>
    </row>
    <row r="60" spans="1:6" ht="15.75" x14ac:dyDescent="0.25">
      <c r="A60" s="12"/>
      <c r="B60" s="28">
        <v>4200</v>
      </c>
      <c r="C60" s="163">
        <v>9.7899999999999991</v>
      </c>
      <c r="D60" s="48">
        <f t="shared" si="0"/>
        <v>7.2050000000000001</v>
      </c>
      <c r="E60" s="27">
        <f t="shared" si="1"/>
        <v>720.5</v>
      </c>
      <c r="F60"/>
    </row>
    <row r="61" spans="1:6" ht="15.75" x14ac:dyDescent="0.25">
      <c r="A61" s="12"/>
      <c r="B61" s="28">
        <v>4300</v>
      </c>
      <c r="C61" s="163">
        <v>5.09</v>
      </c>
      <c r="D61" s="48">
        <f t="shared" si="0"/>
        <v>7.4399999999999995</v>
      </c>
      <c r="E61" s="27">
        <f t="shared" si="1"/>
        <v>744</v>
      </c>
      <c r="F61"/>
    </row>
    <row r="62" spans="1:6" ht="15.75" x14ac:dyDescent="0.25">
      <c r="A62" s="12"/>
      <c r="B62" s="28">
        <v>4400</v>
      </c>
      <c r="C62" s="163">
        <v>5.73</v>
      </c>
      <c r="D62" s="48">
        <f t="shared" si="0"/>
        <v>5.41</v>
      </c>
      <c r="E62" s="27">
        <f t="shared" si="1"/>
        <v>541</v>
      </c>
      <c r="F62"/>
    </row>
    <row r="63" spans="1:6" ht="15.75" x14ac:dyDescent="0.25">
      <c r="A63" s="12"/>
      <c r="B63" s="28">
        <v>4500</v>
      </c>
      <c r="C63" s="163">
        <v>4.51</v>
      </c>
      <c r="D63" s="48">
        <f t="shared" si="0"/>
        <v>5.12</v>
      </c>
      <c r="E63" s="27">
        <f t="shared" si="1"/>
        <v>512</v>
      </c>
      <c r="F63"/>
    </row>
    <row r="64" spans="1:6" ht="15.75" x14ac:dyDescent="0.25">
      <c r="A64" s="12"/>
      <c r="B64" s="28">
        <v>4600</v>
      </c>
      <c r="C64" s="163">
        <v>6.91</v>
      </c>
      <c r="D64" s="48">
        <f t="shared" si="0"/>
        <v>5.71</v>
      </c>
      <c r="E64" s="27">
        <f t="shared" si="1"/>
        <v>571</v>
      </c>
      <c r="F64"/>
    </row>
    <row r="65" spans="1:6" ht="15.75" x14ac:dyDescent="0.25">
      <c r="A65" s="12"/>
      <c r="B65" s="28">
        <v>4700</v>
      </c>
      <c r="C65" s="163">
        <v>4.95</v>
      </c>
      <c r="D65" s="48">
        <f t="shared" si="0"/>
        <v>5.93</v>
      </c>
      <c r="E65" s="27">
        <f t="shared" si="1"/>
        <v>593</v>
      </c>
      <c r="F65"/>
    </row>
    <row r="66" spans="1:6" ht="15.75" x14ac:dyDescent="0.25">
      <c r="A66" s="12"/>
      <c r="B66" s="28">
        <v>4800</v>
      </c>
      <c r="C66" s="163">
        <v>3.54</v>
      </c>
      <c r="D66" s="48">
        <f t="shared" si="0"/>
        <v>4.2450000000000001</v>
      </c>
      <c r="E66" s="27">
        <f t="shared" si="1"/>
        <v>424.5</v>
      </c>
      <c r="F66"/>
    </row>
    <row r="67" spans="1:6" ht="15.75" x14ac:dyDescent="0.25">
      <c r="A67" s="12"/>
      <c r="B67" s="28">
        <v>4900</v>
      </c>
      <c r="C67" s="163">
        <v>3.39</v>
      </c>
      <c r="D67" s="48">
        <f t="shared" si="0"/>
        <v>3.4649999999999999</v>
      </c>
      <c r="E67" s="27">
        <f t="shared" si="1"/>
        <v>346.5</v>
      </c>
      <c r="F67"/>
    </row>
    <row r="68" spans="1:6" ht="15.75" x14ac:dyDescent="0.25">
      <c r="A68" s="12"/>
      <c r="B68" s="28">
        <v>5000</v>
      </c>
      <c r="C68" s="163">
        <v>4.5199999999999996</v>
      </c>
      <c r="D68" s="48">
        <f t="shared" si="0"/>
        <v>3.9550000000000001</v>
      </c>
      <c r="E68" s="27">
        <f t="shared" si="1"/>
        <v>395.5</v>
      </c>
      <c r="F68"/>
    </row>
    <row r="69" spans="1:6" ht="15.75" x14ac:dyDescent="0.25">
      <c r="A69" s="12"/>
      <c r="B69" s="28">
        <v>5100</v>
      </c>
      <c r="C69" s="163">
        <v>3.72</v>
      </c>
      <c r="D69" s="48">
        <f t="shared" si="0"/>
        <v>4.12</v>
      </c>
      <c r="E69" s="27">
        <f t="shared" si="1"/>
        <v>412</v>
      </c>
      <c r="F69"/>
    </row>
    <row r="70" spans="1:6" ht="15.75" x14ac:dyDescent="0.25">
      <c r="A70" s="12"/>
      <c r="B70" s="28">
        <v>5200</v>
      </c>
      <c r="C70" s="163">
        <v>9.18</v>
      </c>
      <c r="D70" s="48">
        <f t="shared" si="0"/>
        <v>6.45</v>
      </c>
      <c r="E70" s="27">
        <f t="shared" si="1"/>
        <v>645</v>
      </c>
      <c r="F70"/>
    </row>
    <row r="71" spans="1:6" ht="15.75" x14ac:dyDescent="0.25">
      <c r="A71" s="12"/>
      <c r="B71" s="28">
        <v>5300</v>
      </c>
      <c r="C71" s="163">
        <v>4.5999999999999996</v>
      </c>
      <c r="D71" s="48">
        <f t="shared" si="0"/>
        <v>6.89</v>
      </c>
      <c r="E71" s="27">
        <f t="shared" si="1"/>
        <v>689</v>
      </c>
      <c r="F71"/>
    </row>
    <row r="72" spans="1:6" ht="15.75" x14ac:dyDescent="0.25">
      <c r="A72" s="12"/>
      <c r="B72" s="28">
        <v>5400</v>
      </c>
      <c r="C72" s="163">
        <v>3.69</v>
      </c>
      <c r="D72" s="48">
        <f t="shared" si="0"/>
        <v>4.1449999999999996</v>
      </c>
      <c r="E72" s="27">
        <f t="shared" si="1"/>
        <v>414.49999999999994</v>
      </c>
      <c r="F72"/>
    </row>
    <row r="73" spans="1:6" ht="15.75" x14ac:dyDescent="0.25">
      <c r="A73" s="12"/>
      <c r="B73" s="28">
        <v>5500</v>
      </c>
      <c r="C73" s="163">
        <v>4.37</v>
      </c>
      <c r="D73" s="48">
        <f t="shared" si="0"/>
        <v>4.03</v>
      </c>
      <c r="E73" s="27">
        <f t="shared" si="1"/>
        <v>403</v>
      </c>
      <c r="F73"/>
    </row>
    <row r="74" spans="1:6" ht="15.75" x14ac:dyDescent="0.25">
      <c r="A74" s="12"/>
      <c r="B74" s="28">
        <v>5600</v>
      </c>
      <c r="C74" s="163">
        <v>3.17</v>
      </c>
      <c r="D74" s="48">
        <f t="shared" si="0"/>
        <v>3.77</v>
      </c>
      <c r="E74" s="27">
        <f t="shared" si="1"/>
        <v>377</v>
      </c>
      <c r="F74"/>
    </row>
    <row r="75" spans="1:6" ht="15.75" x14ac:dyDescent="0.25">
      <c r="A75" s="12"/>
      <c r="B75" s="28">
        <v>5700</v>
      </c>
      <c r="C75" s="163">
        <v>3.36</v>
      </c>
      <c r="D75" s="48">
        <f t="shared" si="0"/>
        <v>3.2649999999999997</v>
      </c>
      <c r="E75" s="27">
        <f t="shared" si="1"/>
        <v>326.49999999999994</v>
      </c>
      <c r="F75"/>
    </row>
    <row r="76" spans="1:6" ht="15.75" x14ac:dyDescent="0.25">
      <c r="A76" s="12"/>
      <c r="B76" s="28">
        <v>5800</v>
      </c>
      <c r="C76" s="163">
        <v>8.74</v>
      </c>
      <c r="D76" s="48">
        <f t="shared" si="0"/>
        <v>6.05</v>
      </c>
      <c r="E76" s="27">
        <f t="shared" si="1"/>
        <v>605</v>
      </c>
      <c r="F76"/>
    </row>
    <row r="77" spans="1:6" ht="15.75" x14ac:dyDescent="0.25">
      <c r="A77" s="12"/>
      <c r="B77" s="28">
        <v>5900</v>
      </c>
      <c r="C77" s="163">
        <v>15.85</v>
      </c>
      <c r="D77" s="48">
        <f t="shared" si="0"/>
        <v>12.295</v>
      </c>
      <c r="E77" s="27">
        <f t="shared" si="1"/>
        <v>1229.5</v>
      </c>
      <c r="F77"/>
    </row>
    <row r="78" spans="1:6" ht="15.75" x14ac:dyDescent="0.25">
      <c r="A78" s="12"/>
      <c r="B78" s="28">
        <v>6000</v>
      </c>
      <c r="C78" s="163">
        <v>7.19</v>
      </c>
      <c r="D78" s="48">
        <f t="shared" si="0"/>
        <v>11.52</v>
      </c>
      <c r="E78" s="27">
        <f t="shared" si="1"/>
        <v>1152</v>
      </c>
      <c r="F78"/>
    </row>
    <row r="79" spans="1:6" ht="16.5" thickBot="1" x14ac:dyDescent="0.3">
      <c r="A79" s="12"/>
      <c r="B79" s="445">
        <v>6093.47</v>
      </c>
      <c r="C79" s="446">
        <f>8.605/5</f>
        <v>1.7210000000000001</v>
      </c>
      <c r="D79" s="447">
        <f t="shared" si="0"/>
        <v>4.4555000000000007</v>
      </c>
      <c r="E79" s="448">
        <f t="shared" si="1"/>
        <v>416.45558500000118</v>
      </c>
      <c r="F79" s="443"/>
    </row>
    <row r="80" spans="1:6" ht="16.5" thickBot="1" x14ac:dyDescent="0.3">
      <c r="A80" s="12"/>
      <c r="B80" s="814" t="s">
        <v>321</v>
      </c>
      <c r="C80" s="815"/>
      <c r="D80" s="815"/>
      <c r="E80" s="816"/>
      <c r="F80"/>
    </row>
    <row r="81" spans="1:6" ht="15.75" x14ac:dyDescent="0.25">
      <c r="A81" s="12"/>
      <c r="B81" s="449">
        <v>6208.81</v>
      </c>
      <c r="C81" s="450">
        <f>22.1/5</f>
        <v>4.42</v>
      </c>
      <c r="D81" s="451"/>
      <c r="E81" s="452"/>
      <c r="F81" s="443"/>
    </row>
    <row r="82" spans="1:6" ht="15.75" x14ac:dyDescent="0.25">
      <c r="A82" s="12"/>
      <c r="B82" s="28">
        <v>6300</v>
      </c>
      <c r="C82" s="163">
        <v>6.22</v>
      </c>
      <c r="D82" s="37">
        <f>+(C82+C81)/2</f>
        <v>5.32</v>
      </c>
      <c r="E82" s="27">
        <f t="shared" ref="E82:E133" si="2">+D82*(B82-B81)</f>
        <v>485.13079999999792</v>
      </c>
      <c r="F82"/>
    </row>
    <row r="83" spans="1:6" ht="15.75" x14ac:dyDescent="0.25">
      <c r="A83" s="12"/>
      <c r="B83" s="28">
        <v>6400</v>
      </c>
      <c r="C83" s="163">
        <v>4.12</v>
      </c>
      <c r="D83" s="37">
        <f t="shared" ref="D83:D115" si="3">+(C83+C82)/2</f>
        <v>5.17</v>
      </c>
      <c r="E83" s="27">
        <f t="shared" si="2"/>
        <v>517</v>
      </c>
      <c r="F83"/>
    </row>
    <row r="84" spans="1:6" ht="15.75" x14ac:dyDescent="0.25">
      <c r="A84" s="12"/>
      <c r="B84" s="28">
        <v>6500</v>
      </c>
      <c r="C84" s="163">
        <v>3.38</v>
      </c>
      <c r="D84" s="37">
        <f t="shared" si="3"/>
        <v>3.75</v>
      </c>
      <c r="E84" s="27">
        <f t="shared" si="2"/>
        <v>375</v>
      </c>
      <c r="F84"/>
    </row>
    <row r="85" spans="1:6" ht="15.75" x14ac:dyDescent="0.25">
      <c r="A85" s="12"/>
      <c r="B85" s="28">
        <v>6600</v>
      </c>
      <c r="C85" s="163">
        <v>7.86</v>
      </c>
      <c r="D85" s="37">
        <f t="shared" si="3"/>
        <v>5.62</v>
      </c>
      <c r="E85" s="27">
        <f t="shared" si="2"/>
        <v>562</v>
      </c>
      <c r="F85"/>
    </row>
    <row r="86" spans="1:6" ht="15.75" x14ac:dyDescent="0.25">
      <c r="A86" s="12"/>
      <c r="B86" s="28">
        <v>6700</v>
      </c>
      <c r="C86" s="163">
        <v>19.68</v>
      </c>
      <c r="D86" s="37">
        <f t="shared" si="3"/>
        <v>13.77</v>
      </c>
      <c r="E86" s="27">
        <f t="shared" si="2"/>
        <v>1377</v>
      </c>
      <c r="F86"/>
    </row>
    <row r="87" spans="1:6" ht="15.75" x14ac:dyDescent="0.25">
      <c r="A87" s="12"/>
      <c r="B87" s="28">
        <v>6800</v>
      </c>
      <c r="C87" s="163">
        <v>8.36</v>
      </c>
      <c r="D87" s="37">
        <f t="shared" si="3"/>
        <v>14.02</v>
      </c>
      <c r="E87" s="27">
        <f t="shared" si="2"/>
        <v>1402</v>
      </c>
      <c r="F87"/>
    </row>
    <row r="88" spans="1:6" ht="15.75" x14ac:dyDescent="0.25">
      <c r="A88" s="12"/>
      <c r="B88" s="28">
        <v>6900</v>
      </c>
      <c r="C88" s="163">
        <v>5.03</v>
      </c>
      <c r="D88" s="37">
        <f t="shared" si="3"/>
        <v>6.6950000000000003</v>
      </c>
      <c r="E88" s="27">
        <f t="shared" si="2"/>
        <v>669.5</v>
      </c>
      <c r="F88"/>
    </row>
    <row r="89" spans="1:6" ht="16.5" thickBot="1" x14ac:dyDescent="0.3">
      <c r="A89" s="12"/>
      <c r="B89" s="28">
        <v>7000</v>
      </c>
      <c r="C89" s="163">
        <v>4.93</v>
      </c>
      <c r="D89" s="37">
        <f t="shared" si="3"/>
        <v>4.9800000000000004</v>
      </c>
      <c r="E89" s="27">
        <f t="shared" si="2"/>
        <v>498.00000000000006</v>
      </c>
      <c r="F89"/>
    </row>
    <row r="90" spans="1:6" ht="15" x14ac:dyDescent="0.25">
      <c r="A90" s="12"/>
      <c r="B90" s="808" t="s">
        <v>481</v>
      </c>
      <c r="C90" s="670" t="s">
        <v>24</v>
      </c>
      <c r="D90" s="671" t="s">
        <v>31</v>
      </c>
      <c r="E90" s="672" t="s">
        <v>18</v>
      </c>
      <c r="F90" s="725"/>
    </row>
    <row r="91" spans="1:6" ht="15.75" thickBot="1" x14ac:dyDescent="0.3">
      <c r="A91" s="12"/>
      <c r="B91" s="809"/>
      <c r="C91" s="763" t="s">
        <v>241</v>
      </c>
      <c r="D91" s="764" t="s">
        <v>241</v>
      </c>
      <c r="E91" s="765" t="s">
        <v>242</v>
      </c>
      <c r="F91" s="725"/>
    </row>
    <row r="92" spans="1:6" ht="15.75" x14ac:dyDescent="0.25">
      <c r="A92" s="12"/>
      <c r="B92" s="759">
        <v>7100</v>
      </c>
      <c r="C92" s="760">
        <v>8.24</v>
      </c>
      <c r="D92" s="761">
        <f>+(C92+C89)/2</f>
        <v>6.585</v>
      </c>
      <c r="E92" s="762">
        <f>+D92*(B92-B89)</f>
        <v>658.5</v>
      </c>
      <c r="F92"/>
    </row>
    <row r="93" spans="1:6" ht="15.75" x14ac:dyDescent="0.25">
      <c r="A93" s="12"/>
      <c r="B93" s="28">
        <v>7200</v>
      </c>
      <c r="C93" s="163">
        <v>4.45</v>
      </c>
      <c r="D93" s="37">
        <f t="shared" si="3"/>
        <v>6.3450000000000006</v>
      </c>
      <c r="E93" s="27">
        <f t="shared" si="2"/>
        <v>634.50000000000011</v>
      </c>
      <c r="F93"/>
    </row>
    <row r="94" spans="1:6" ht="15.75" x14ac:dyDescent="0.25">
      <c r="A94" s="12"/>
      <c r="B94" s="28">
        <v>7300</v>
      </c>
      <c r="C94" s="163">
        <v>6.35</v>
      </c>
      <c r="D94" s="37">
        <f t="shared" si="3"/>
        <v>5.4</v>
      </c>
      <c r="E94" s="27">
        <f t="shared" si="2"/>
        <v>540</v>
      </c>
      <c r="F94"/>
    </row>
    <row r="95" spans="1:6" ht="15.75" x14ac:dyDescent="0.25">
      <c r="A95" s="12"/>
      <c r="B95" s="28">
        <v>7400</v>
      </c>
      <c r="C95" s="163">
        <v>5.98</v>
      </c>
      <c r="D95" s="37">
        <f t="shared" si="3"/>
        <v>6.165</v>
      </c>
      <c r="E95" s="27">
        <f t="shared" si="2"/>
        <v>616.5</v>
      </c>
      <c r="F95"/>
    </row>
    <row r="96" spans="1:6" ht="15.75" x14ac:dyDescent="0.25">
      <c r="A96" s="12"/>
      <c r="B96" s="28">
        <v>7500</v>
      </c>
      <c r="C96" s="163">
        <v>5.75</v>
      </c>
      <c r="D96" s="37">
        <f t="shared" si="3"/>
        <v>5.8650000000000002</v>
      </c>
      <c r="E96" s="27">
        <f t="shared" si="2"/>
        <v>586.5</v>
      </c>
      <c r="F96"/>
    </row>
    <row r="97" spans="1:6" ht="15.75" x14ac:dyDescent="0.25">
      <c r="A97" s="12"/>
      <c r="B97" s="28">
        <v>7600</v>
      </c>
      <c r="C97" s="163">
        <v>4.71</v>
      </c>
      <c r="D97" s="37">
        <f t="shared" si="3"/>
        <v>5.23</v>
      </c>
      <c r="E97" s="27">
        <f t="shared" si="2"/>
        <v>523</v>
      </c>
      <c r="F97"/>
    </row>
    <row r="98" spans="1:6" ht="15.75" x14ac:dyDescent="0.25">
      <c r="A98" s="12"/>
      <c r="B98" s="28">
        <v>7700</v>
      </c>
      <c r="C98" s="163">
        <v>4.46</v>
      </c>
      <c r="D98" s="37">
        <f t="shared" si="3"/>
        <v>4.585</v>
      </c>
      <c r="E98" s="27">
        <f t="shared" si="2"/>
        <v>458.5</v>
      </c>
      <c r="F98"/>
    </row>
    <row r="99" spans="1:6" ht="15.75" x14ac:dyDescent="0.25">
      <c r="A99" s="12"/>
      <c r="B99" s="28">
        <v>7800</v>
      </c>
      <c r="C99" s="163">
        <v>9.5</v>
      </c>
      <c r="D99" s="37">
        <f t="shared" si="3"/>
        <v>6.98</v>
      </c>
      <c r="E99" s="27">
        <f t="shared" si="2"/>
        <v>698</v>
      </c>
      <c r="F99"/>
    </row>
    <row r="100" spans="1:6" ht="15.75" x14ac:dyDescent="0.25">
      <c r="A100" s="12"/>
      <c r="B100" s="28">
        <v>7900</v>
      </c>
      <c r="C100" s="163">
        <v>27.97</v>
      </c>
      <c r="D100" s="37">
        <f t="shared" si="3"/>
        <v>18.734999999999999</v>
      </c>
      <c r="E100" s="27">
        <f t="shared" si="2"/>
        <v>1873.5</v>
      </c>
      <c r="F100"/>
    </row>
    <row r="101" spans="1:6" ht="15.75" x14ac:dyDescent="0.25">
      <c r="A101" s="12"/>
      <c r="B101" s="28">
        <v>8000</v>
      </c>
      <c r="C101" s="163">
        <v>35.29</v>
      </c>
      <c r="D101" s="37">
        <f t="shared" si="3"/>
        <v>31.63</v>
      </c>
      <c r="E101" s="27">
        <f t="shared" si="2"/>
        <v>3163</v>
      </c>
      <c r="F101"/>
    </row>
    <row r="102" spans="1:6" ht="15.75" x14ac:dyDescent="0.25">
      <c r="A102" s="12"/>
      <c r="B102" s="28">
        <v>8100</v>
      </c>
      <c r="C102" s="163">
        <v>15.92</v>
      </c>
      <c r="D102" s="37">
        <f t="shared" si="3"/>
        <v>25.605</v>
      </c>
      <c r="E102" s="27">
        <f t="shared" si="2"/>
        <v>2560.5</v>
      </c>
      <c r="F102"/>
    </row>
    <row r="103" spans="1:6" ht="15.75" x14ac:dyDescent="0.25">
      <c r="A103" s="12"/>
      <c r="B103" s="28">
        <v>8200</v>
      </c>
      <c r="C103" s="163">
        <v>4.95</v>
      </c>
      <c r="D103" s="37">
        <f t="shared" si="3"/>
        <v>10.435</v>
      </c>
      <c r="E103" s="27">
        <f t="shared" si="2"/>
        <v>1043.5</v>
      </c>
      <c r="F103"/>
    </row>
    <row r="104" spans="1:6" ht="15.75" x14ac:dyDescent="0.25">
      <c r="A104" s="12"/>
      <c r="B104" s="28">
        <v>8300</v>
      </c>
      <c r="C104" s="163">
        <v>4.43</v>
      </c>
      <c r="D104" s="37">
        <f t="shared" si="3"/>
        <v>4.6899999999999995</v>
      </c>
      <c r="E104" s="27">
        <f t="shared" si="2"/>
        <v>468.99999999999994</v>
      </c>
      <c r="F104"/>
    </row>
    <row r="105" spans="1:6" ht="15.75" x14ac:dyDescent="0.25">
      <c r="A105" s="12"/>
      <c r="B105" s="28">
        <v>8400</v>
      </c>
      <c r="C105" s="163">
        <v>4.4800000000000004</v>
      </c>
      <c r="D105" s="37">
        <f t="shared" si="3"/>
        <v>4.4550000000000001</v>
      </c>
      <c r="E105" s="27">
        <f t="shared" si="2"/>
        <v>445.5</v>
      </c>
      <c r="F105"/>
    </row>
    <row r="106" spans="1:6" ht="15.75" x14ac:dyDescent="0.25">
      <c r="A106" s="12"/>
      <c r="B106" s="28">
        <v>8500</v>
      </c>
      <c r="C106" s="163">
        <v>4.47</v>
      </c>
      <c r="D106" s="37">
        <f t="shared" si="3"/>
        <v>4.4749999999999996</v>
      </c>
      <c r="E106" s="27">
        <f t="shared" si="2"/>
        <v>447.49999999999994</v>
      </c>
      <c r="F106"/>
    </row>
    <row r="107" spans="1:6" ht="15.75" x14ac:dyDescent="0.25">
      <c r="A107" s="12"/>
      <c r="B107" s="28">
        <v>8600</v>
      </c>
      <c r="C107" s="163">
        <v>4.26</v>
      </c>
      <c r="D107" s="37">
        <f t="shared" si="3"/>
        <v>4.3650000000000002</v>
      </c>
      <c r="E107" s="27">
        <f t="shared" si="2"/>
        <v>436.5</v>
      </c>
      <c r="F107"/>
    </row>
    <row r="108" spans="1:6" ht="15.75" x14ac:dyDescent="0.25">
      <c r="A108" s="12"/>
      <c r="B108" s="28">
        <v>8700</v>
      </c>
      <c r="C108" s="163">
        <v>4.08</v>
      </c>
      <c r="D108" s="37">
        <f t="shared" si="3"/>
        <v>4.17</v>
      </c>
      <c r="E108" s="27">
        <f t="shared" si="2"/>
        <v>417</v>
      </c>
      <c r="F108"/>
    </row>
    <row r="109" spans="1:6" ht="15.75" x14ac:dyDescent="0.25">
      <c r="A109" s="12"/>
      <c r="B109" s="28">
        <v>8800</v>
      </c>
      <c r="C109" s="163">
        <v>16.440000000000001</v>
      </c>
      <c r="D109" s="37">
        <f t="shared" si="3"/>
        <v>10.260000000000002</v>
      </c>
      <c r="E109" s="27">
        <f t="shared" si="2"/>
        <v>1026.0000000000002</v>
      </c>
      <c r="F109"/>
    </row>
    <row r="110" spans="1:6" ht="15.75" x14ac:dyDescent="0.25">
      <c r="A110" s="12"/>
      <c r="B110" s="28">
        <v>8900</v>
      </c>
      <c r="C110" s="163">
        <v>5.56</v>
      </c>
      <c r="D110" s="37">
        <f t="shared" si="3"/>
        <v>11</v>
      </c>
      <c r="E110" s="27">
        <f t="shared" si="2"/>
        <v>1100</v>
      </c>
      <c r="F110"/>
    </row>
    <row r="111" spans="1:6" ht="15.75" x14ac:dyDescent="0.25">
      <c r="A111" s="12"/>
      <c r="B111" s="28">
        <v>9000</v>
      </c>
      <c r="C111" s="163">
        <v>4.8499999999999996</v>
      </c>
      <c r="D111" s="37">
        <f t="shared" si="3"/>
        <v>5.2050000000000001</v>
      </c>
      <c r="E111" s="27">
        <f t="shared" si="2"/>
        <v>520.5</v>
      </c>
      <c r="F111"/>
    </row>
    <row r="112" spans="1:6" ht="15.75" x14ac:dyDescent="0.25">
      <c r="A112" s="12"/>
      <c r="B112" s="28">
        <v>9100</v>
      </c>
      <c r="C112" s="163">
        <v>22.53</v>
      </c>
      <c r="D112" s="37">
        <f t="shared" si="3"/>
        <v>13.690000000000001</v>
      </c>
      <c r="E112" s="27">
        <f t="shared" si="2"/>
        <v>1369.0000000000002</v>
      </c>
      <c r="F112"/>
    </row>
    <row r="113" spans="1:6" ht="15.75" x14ac:dyDescent="0.25">
      <c r="A113" s="12"/>
      <c r="B113" s="28">
        <v>9200</v>
      </c>
      <c r="C113" s="163">
        <v>46.51</v>
      </c>
      <c r="D113" s="37">
        <f t="shared" si="3"/>
        <v>34.519999999999996</v>
      </c>
      <c r="E113" s="27">
        <f t="shared" si="2"/>
        <v>3451.9999999999995</v>
      </c>
      <c r="F113"/>
    </row>
    <row r="114" spans="1:6" ht="15.75" x14ac:dyDescent="0.25">
      <c r="A114" s="12"/>
      <c r="B114" s="28">
        <v>9300</v>
      </c>
      <c r="C114" s="163">
        <v>56.19</v>
      </c>
      <c r="D114" s="37">
        <f t="shared" si="3"/>
        <v>51.349999999999994</v>
      </c>
      <c r="E114" s="27">
        <f t="shared" si="2"/>
        <v>5134.9999999999991</v>
      </c>
      <c r="F114"/>
    </row>
    <row r="115" spans="1:6" ht="16.5" thickBot="1" x14ac:dyDescent="0.3">
      <c r="A115" s="12"/>
      <c r="B115" s="445">
        <v>9421.43</v>
      </c>
      <c r="C115" s="446">
        <f>692.99/5</f>
        <v>138.59800000000001</v>
      </c>
      <c r="D115" s="453">
        <f t="shared" si="3"/>
        <v>97.394000000000005</v>
      </c>
      <c r="E115" s="448">
        <f t="shared" si="2"/>
        <v>11826.553420000029</v>
      </c>
      <c r="F115" s="443"/>
    </row>
    <row r="116" spans="1:6" ht="16.5" thickBot="1" x14ac:dyDescent="0.3">
      <c r="A116" s="12"/>
      <c r="B116" s="814" t="s">
        <v>322</v>
      </c>
      <c r="C116" s="815"/>
      <c r="D116" s="815"/>
      <c r="E116" s="816"/>
      <c r="F116"/>
    </row>
    <row r="117" spans="1:6" ht="15.75" x14ac:dyDescent="0.25">
      <c r="A117" s="12"/>
      <c r="B117" s="445">
        <v>9481.43</v>
      </c>
      <c r="C117" s="446">
        <f>565.51/5</f>
        <v>113.102</v>
      </c>
      <c r="D117" s="453"/>
      <c r="E117" s="454"/>
      <c r="F117" s="443"/>
    </row>
    <row r="118" spans="1:6" ht="15.75" x14ac:dyDescent="0.25">
      <c r="A118" s="12"/>
      <c r="B118" s="28">
        <v>9600</v>
      </c>
      <c r="C118" s="163">
        <f>342.04/5</f>
        <v>68.408000000000001</v>
      </c>
      <c r="D118" s="37">
        <f t="shared" ref="D118:D133" si="4">+(C118+C117)/2</f>
        <v>90.754999999999995</v>
      </c>
      <c r="E118" s="34">
        <f t="shared" si="2"/>
        <v>10760.820349999973</v>
      </c>
      <c r="F118"/>
    </row>
    <row r="119" spans="1:6" ht="15.75" x14ac:dyDescent="0.25">
      <c r="A119" s="12"/>
      <c r="B119" s="28">
        <v>9700</v>
      </c>
      <c r="C119" s="163">
        <v>36.08</v>
      </c>
      <c r="D119" s="37">
        <f t="shared" si="4"/>
        <v>52.244</v>
      </c>
      <c r="E119" s="34">
        <f t="shared" si="2"/>
        <v>5224.3999999999996</v>
      </c>
      <c r="F119"/>
    </row>
    <row r="120" spans="1:6" ht="15.75" x14ac:dyDescent="0.25">
      <c r="A120" s="12"/>
      <c r="B120" s="28">
        <v>9800</v>
      </c>
      <c r="C120" s="163">
        <v>5.5</v>
      </c>
      <c r="D120" s="37">
        <f t="shared" si="4"/>
        <v>20.79</v>
      </c>
      <c r="E120" s="34">
        <f t="shared" si="2"/>
        <v>2079</v>
      </c>
      <c r="F120"/>
    </row>
    <row r="121" spans="1:6" ht="15.75" x14ac:dyDescent="0.25">
      <c r="A121" s="12"/>
      <c r="B121" s="28">
        <v>9900</v>
      </c>
      <c r="C121" s="163">
        <v>4.1399999999999997</v>
      </c>
      <c r="D121" s="37">
        <f t="shared" si="4"/>
        <v>4.82</v>
      </c>
      <c r="E121" s="34">
        <f t="shared" si="2"/>
        <v>482</v>
      </c>
      <c r="F121"/>
    </row>
    <row r="122" spans="1:6" ht="15.75" x14ac:dyDescent="0.25">
      <c r="A122" s="12"/>
      <c r="B122" s="28">
        <v>10000</v>
      </c>
      <c r="C122" s="163">
        <v>3.81</v>
      </c>
      <c r="D122" s="37">
        <f t="shared" si="4"/>
        <v>3.9749999999999996</v>
      </c>
      <c r="E122" s="34">
        <f t="shared" si="2"/>
        <v>397.49999999999994</v>
      </c>
      <c r="F122"/>
    </row>
    <row r="123" spans="1:6" ht="15.75" x14ac:dyDescent="0.25">
      <c r="A123" s="12"/>
      <c r="B123" s="28">
        <v>10100</v>
      </c>
      <c r="C123" s="163">
        <v>12.58</v>
      </c>
      <c r="D123" s="37">
        <f t="shared" si="4"/>
        <v>8.1950000000000003</v>
      </c>
      <c r="E123" s="34">
        <f t="shared" si="2"/>
        <v>819.5</v>
      </c>
      <c r="F123"/>
    </row>
    <row r="124" spans="1:6" ht="15.75" x14ac:dyDescent="0.25">
      <c r="A124" s="12"/>
      <c r="B124" s="28">
        <v>10200</v>
      </c>
      <c r="C124" s="163">
        <v>13.2</v>
      </c>
      <c r="D124" s="37">
        <f t="shared" si="4"/>
        <v>12.89</v>
      </c>
      <c r="E124" s="34">
        <f t="shared" si="2"/>
        <v>1289</v>
      </c>
      <c r="F124"/>
    </row>
    <row r="125" spans="1:6" ht="15.75" x14ac:dyDescent="0.25">
      <c r="A125" s="12"/>
      <c r="B125" s="28">
        <v>10300</v>
      </c>
      <c r="C125" s="163">
        <v>4.67</v>
      </c>
      <c r="D125" s="37">
        <f t="shared" si="4"/>
        <v>8.9349999999999987</v>
      </c>
      <c r="E125" s="34">
        <f t="shared" si="2"/>
        <v>893.49999999999989</v>
      </c>
      <c r="F125"/>
    </row>
    <row r="126" spans="1:6" ht="15.75" x14ac:dyDescent="0.25">
      <c r="A126" s="12"/>
      <c r="B126" s="28">
        <v>10400</v>
      </c>
      <c r="C126" s="163">
        <v>5.01</v>
      </c>
      <c r="D126" s="37">
        <f t="shared" si="4"/>
        <v>4.84</v>
      </c>
      <c r="E126" s="34">
        <f t="shared" si="2"/>
        <v>484</v>
      </c>
      <c r="F126"/>
    </row>
    <row r="127" spans="1:6" ht="15.75" x14ac:dyDescent="0.25">
      <c r="A127" s="12"/>
      <c r="B127" s="28">
        <v>10500</v>
      </c>
      <c r="C127" s="163">
        <v>4.4000000000000004</v>
      </c>
      <c r="D127" s="37">
        <f t="shared" si="4"/>
        <v>4.7050000000000001</v>
      </c>
      <c r="E127" s="34">
        <f t="shared" si="2"/>
        <v>470.5</v>
      </c>
      <c r="F127"/>
    </row>
    <row r="128" spans="1:6" ht="15.75" x14ac:dyDescent="0.25">
      <c r="A128" s="12"/>
      <c r="B128" s="28">
        <v>10600</v>
      </c>
      <c r="C128" s="163">
        <v>4.33</v>
      </c>
      <c r="D128" s="37">
        <f t="shared" si="4"/>
        <v>4.3650000000000002</v>
      </c>
      <c r="E128" s="34">
        <f t="shared" si="2"/>
        <v>436.5</v>
      </c>
      <c r="F128"/>
    </row>
    <row r="129" spans="1:6" ht="15.75" x14ac:dyDescent="0.25">
      <c r="A129" s="12"/>
      <c r="B129" s="28">
        <v>10700</v>
      </c>
      <c r="C129" s="163">
        <v>3.85</v>
      </c>
      <c r="D129" s="37">
        <f t="shared" si="4"/>
        <v>4.09</v>
      </c>
      <c r="E129" s="34">
        <f t="shared" si="2"/>
        <v>409</v>
      </c>
      <c r="F129"/>
    </row>
    <row r="130" spans="1:6" ht="15.75" x14ac:dyDescent="0.25">
      <c r="A130" s="12"/>
      <c r="B130" s="28">
        <v>10800</v>
      </c>
      <c r="C130" s="163">
        <v>5.54</v>
      </c>
      <c r="D130" s="37">
        <f t="shared" si="4"/>
        <v>4.6950000000000003</v>
      </c>
      <c r="E130" s="34">
        <f t="shared" si="2"/>
        <v>469.5</v>
      </c>
      <c r="F130"/>
    </row>
    <row r="131" spans="1:6" ht="15.75" x14ac:dyDescent="0.25">
      <c r="A131" s="12"/>
      <c r="B131" s="28">
        <v>10900</v>
      </c>
      <c r="C131" s="163">
        <v>6.98</v>
      </c>
      <c r="D131" s="37">
        <f t="shared" si="4"/>
        <v>6.26</v>
      </c>
      <c r="E131" s="34">
        <f t="shared" si="2"/>
        <v>626</v>
      </c>
      <c r="F131"/>
    </row>
    <row r="132" spans="1:6" ht="15.75" x14ac:dyDescent="0.25">
      <c r="A132" s="12"/>
      <c r="B132" s="28">
        <v>11000</v>
      </c>
      <c r="C132" s="163">
        <v>5.97</v>
      </c>
      <c r="D132" s="37">
        <f t="shared" si="4"/>
        <v>6.4749999999999996</v>
      </c>
      <c r="E132" s="34">
        <f t="shared" si="2"/>
        <v>647.5</v>
      </c>
      <c r="F132"/>
    </row>
    <row r="133" spans="1:6" ht="16.5" thickBot="1" x14ac:dyDescent="0.3">
      <c r="A133" s="12"/>
      <c r="B133" s="28">
        <v>11109.33</v>
      </c>
      <c r="C133" s="164">
        <v>8.17</v>
      </c>
      <c r="D133" s="37">
        <f t="shared" si="4"/>
        <v>7.07</v>
      </c>
      <c r="E133" s="34">
        <f t="shared" si="2"/>
        <v>772.96309999999949</v>
      </c>
      <c r="F133"/>
    </row>
    <row r="134" spans="1:6" ht="16.5" thickBot="1" x14ac:dyDescent="0.3">
      <c r="A134" s="12"/>
      <c r="B134" s="814" t="s">
        <v>320</v>
      </c>
      <c r="C134" s="815"/>
      <c r="D134" s="815"/>
      <c r="E134" s="816"/>
      <c r="F134"/>
    </row>
    <row r="135" spans="1:6" ht="16.5" thickBot="1" x14ac:dyDescent="0.3">
      <c r="A135" s="12"/>
      <c r="B135" s="29"/>
      <c r="C135" s="127"/>
      <c r="D135" s="285" t="s">
        <v>23</v>
      </c>
      <c r="E135" s="36">
        <f>+SUM(E17:E134)</f>
        <v>265873.34225499997</v>
      </c>
      <c r="F135"/>
    </row>
    <row r="136" spans="1:6" ht="15.75" x14ac:dyDescent="0.25">
      <c r="A136" s="12"/>
      <c r="B136" s="21"/>
      <c r="C136" s="52"/>
      <c r="D136" s="41"/>
      <c r="E136" s="41"/>
      <c r="F136" s="2"/>
    </row>
    <row r="137" spans="1:6" ht="16.5" thickBot="1" x14ac:dyDescent="0.3">
      <c r="A137" s="12"/>
      <c r="B137" s="53" t="s">
        <v>482</v>
      </c>
      <c r="C137" s="16"/>
      <c r="D137" s="22"/>
      <c r="E137" s="31"/>
      <c r="F137"/>
    </row>
    <row r="138" spans="1:6" ht="15.75" x14ac:dyDescent="0.25">
      <c r="A138" s="12"/>
      <c r="B138" s="817" t="s">
        <v>32</v>
      </c>
      <c r="C138" s="818"/>
      <c r="D138" s="819"/>
      <c r="E138" s="676" t="s">
        <v>18</v>
      </c>
      <c r="F138"/>
    </row>
    <row r="139" spans="1:6" ht="16.5" thickBot="1" x14ac:dyDescent="0.3">
      <c r="A139" s="12"/>
      <c r="B139" s="820"/>
      <c r="C139" s="821"/>
      <c r="D139" s="822"/>
      <c r="E139" s="677" t="s">
        <v>242</v>
      </c>
      <c r="F139"/>
    </row>
    <row r="140" spans="1:6" ht="15.75" x14ac:dyDescent="0.25">
      <c r="A140" s="12"/>
      <c r="B140" s="823" t="s">
        <v>323</v>
      </c>
      <c r="C140" s="824"/>
      <c r="D140" s="825"/>
      <c r="E140" s="444">
        <f>31.7*165*2</f>
        <v>10461</v>
      </c>
      <c r="F140" s="443"/>
    </row>
    <row r="141" spans="1:6" ht="15.75" x14ac:dyDescent="0.25">
      <c r="A141" s="12"/>
      <c r="B141" s="826" t="s">
        <v>324</v>
      </c>
      <c r="C141" s="827"/>
      <c r="D141" s="828"/>
      <c r="E141" s="444">
        <f>6.8*165*2</f>
        <v>2244</v>
      </c>
      <c r="F141" s="443"/>
    </row>
    <row r="142" spans="1:6" ht="16.5" thickBot="1" x14ac:dyDescent="0.3">
      <c r="A142" s="12"/>
      <c r="B142" s="829" t="s">
        <v>323</v>
      </c>
      <c r="C142" s="830"/>
      <c r="D142" s="831"/>
      <c r="E142" s="442">
        <f>5.95*165*2</f>
        <v>1963.5</v>
      </c>
      <c r="F142" s="443"/>
    </row>
    <row r="143" spans="1:6" ht="16.5" thickBot="1" x14ac:dyDescent="0.3">
      <c r="A143" s="12"/>
      <c r="B143" s="43"/>
      <c r="C143" s="54"/>
      <c r="D143" s="24"/>
      <c r="E143" s="23">
        <f>SUM(E140:E142)</f>
        <v>14668.5</v>
      </c>
      <c r="F143"/>
    </row>
    <row r="144" spans="1:6" ht="15.75" thickBot="1" x14ac:dyDescent="0.3">
      <c r="A144" s="12"/>
      <c r="B144" s="43"/>
      <c r="C144" s="54"/>
      <c r="D144" s="24"/>
      <c r="E144" s="24"/>
      <c r="F144"/>
    </row>
    <row r="145" spans="1:7" ht="15" x14ac:dyDescent="0.25">
      <c r="A145" s="12"/>
      <c r="B145" s="832" t="str">
        <f>+B12</f>
        <v>Terraplén con compactación especial</v>
      </c>
      <c r="C145" s="833"/>
      <c r="D145" s="834"/>
      <c r="E145" s="838">
        <f>+E135+E143</f>
        <v>280541.84225499997</v>
      </c>
      <c r="F145" s="840" t="s">
        <v>242</v>
      </c>
    </row>
    <row r="146" spans="1:7" ht="15.75" thickBot="1" x14ac:dyDescent="0.3">
      <c r="A146" s="12"/>
      <c r="B146" s="835"/>
      <c r="C146" s="836"/>
      <c r="D146" s="837"/>
      <c r="E146" s="839"/>
      <c r="F146" s="841"/>
    </row>
    <row r="147" spans="1:7" ht="15" x14ac:dyDescent="0.25">
      <c r="A147" s="12"/>
      <c r="B147"/>
      <c r="C147"/>
      <c r="D147"/>
      <c r="E147"/>
      <c r="F147"/>
    </row>
    <row r="148" spans="1:7" ht="20.25" x14ac:dyDescent="0.3">
      <c r="A148" s="278">
        <f>+PRESUPUESTO!B9</f>
        <v>2</v>
      </c>
      <c r="B148" s="290" t="str">
        <f>+PRESUPUESTO!E9</f>
        <v>PAVIMENTOS</v>
      </c>
    </row>
    <row r="149" spans="1:7" ht="15" customHeight="1" x14ac:dyDescent="0.3">
      <c r="A149" s="278"/>
      <c r="B149" s="290"/>
    </row>
    <row r="150" spans="1:7" ht="15" customHeight="1" x14ac:dyDescent="0.3">
      <c r="A150" s="278" t="str">
        <f>+PRESUPUESTO!C10</f>
        <v>2.1</v>
      </c>
      <c r="B150" s="290" t="str">
        <f>+PRESUPUESTO!E10</f>
        <v>Subrasante</v>
      </c>
    </row>
    <row r="151" spans="1:7" ht="15" customHeight="1" x14ac:dyDescent="0.3">
      <c r="A151" s="278"/>
      <c r="B151" s="290"/>
    </row>
    <row r="152" spans="1:7" ht="18" x14ac:dyDescent="0.25">
      <c r="A152" s="18" t="str">
        <f>+PRESUPUESTO!D11</f>
        <v>2.1.1</v>
      </c>
      <c r="B152" s="19" t="str">
        <f>+PRESUPUESTO!E11</f>
        <v>Suelo tratado con cal; CBR ≥ 6%</v>
      </c>
      <c r="C152" s="152"/>
      <c r="D152" s="152"/>
      <c r="E152" s="152"/>
      <c r="F152" s="152"/>
      <c r="G152" s="152"/>
    </row>
    <row r="153" spans="1:7" ht="15.75" thickBot="1" x14ac:dyDescent="0.25">
      <c r="A153" s="15"/>
      <c r="B153" s="116"/>
      <c r="C153" s="13"/>
      <c r="D153" s="13"/>
      <c r="E153" s="13"/>
      <c r="F153" s="13"/>
      <c r="G153" s="13"/>
    </row>
    <row r="154" spans="1:7" ht="15.75" customHeight="1" x14ac:dyDescent="0.2">
      <c r="A154" s="15"/>
      <c r="B154" s="863" t="s">
        <v>255</v>
      </c>
      <c r="C154" s="914"/>
      <c r="D154" s="865"/>
      <c r="E154" s="78" t="s">
        <v>18</v>
      </c>
      <c r="F154" s="41"/>
      <c r="G154" s="46"/>
    </row>
    <row r="155" spans="1:7" ht="16.5" thickBot="1" x14ac:dyDescent="0.25">
      <c r="A155" s="15"/>
      <c r="B155" s="866"/>
      <c r="C155" s="916"/>
      <c r="D155" s="868"/>
      <c r="E155" s="79" t="s">
        <v>242</v>
      </c>
      <c r="F155" s="41"/>
      <c r="G155" s="46"/>
    </row>
    <row r="156" spans="1:7" ht="15.75" thickBot="1" x14ac:dyDescent="0.25">
      <c r="A156" s="403"/>
      <c r="B156" s="188">
        <f>+'2.1'!B6</f>
        <v>0</v>
      </c>
      <c r="C156" s="189" t="str">
        <f>+'2.1'!C6</f>
        <v>a</v>
      </c>
      <c r="D156" s="153">
        <f>+'2.1'!D6</f>
        <v>11168</v>
      </c>
      <c r="E156" s="323">
        <f>+'2.1'!E6</f>
        <v>37979.577400000002</v>
      </c>
      <c r="F156" s="88"/>
      <c r="G156" s="47"/>
    </row>
    <row r="157" spans="1:7" ht="16.5" thickBot="1" x14ac:dyDescent="0.3">
      <c r="A157" s="15"/>
      <c r="B157" s="41"/>
      <c r="C157" s="41"/>
      <c r="D157" s="320" t="s">
        <v>23</v>
      </c>
      <c r="E157" s="23">
        <f>SUM(E156:E156)</f>
        <v>37979.577400000002</v>
      </c>
      <c r="F157" s="41"/>
      <c r="G157" s="41"/>
    </row>
    <row r="158" spans="1:7" ht="15.75" thickBot="1" x14ac:dyDescent="0.25">
      <c r="A158" s="15"/>
      <c r="B158" s="41"/>
      <c r="C158" s="41"/>
      <c r="D158" s="41"/>
      <c r="E158" s="41"/>
      <c r="F158" s="41"/>
      <c r="G158" s="41"/>
    </row>
    <row r="159" spans="1:7" ht="16.5" customHeight="1" x14ac:dyDescent="0.2">
      <c r="A159" s="15"/>
      <c r="B159" s="832" t="str">
        <f>+B152</f>
        <v>Suelo tratado con cal; CBR ≥ 6%</v>
      </c>
      <c r="C159" s="833"/>
      <c r="D159" s="833"/>
      <c r="E159" s="834"/>
      <c r="F159" s="856">
        <f>+E157</f>
        <v>37979.577400000002</v>
      </c>
      <c r="G159" s="840" t="str">
        <f>+E155</f>
        <v>[m³]</v>
      </c>
    </row>
    <row r="160" spans="1:7" ht="16.5" customHeight="1" thickBot="1" x14ac:dyDescent="0.25">
      <c r="A160" s="15"/>
      <c r="B160" s="835"/>
      <c r="C160" s="836"/>
      <c r="D160" s="836"/>
      <c r="E160" s="837"/>
      <c r="F160" s="858"/>
      <c r="G160" s="841"/>
    </row>
    <row r="162" spans="1:7" ht="20.25" x14ac:dyDescent="0.3">
      <c r="A162" s="278" t="str">
        <f>+PRESUPUESTO!C12</f>
        <v>2.2</v>
      </c>
      <c r="B162" s="290" t="str">
        <f>+PRESUPUESTO!E12</f>
        <v>Bases y Subbases no bituminosas</v>
      </c>
    </row>
    <row r="164" spans="1:7" ht="18" x14ac:dyDescent="0.25">
      <c r="A164" s="18" t="str">
        <f>+PRESUPUESTO!D13</f>
        <v>2.2.1</v>
      </c>
      <c r="B164" s="19" t="str">
        <f>+PRESUPUESTO!E13</f>
        <v>Suelo estabilizado con cal; CBR a la 5º Penetración ≥ 30%</v>
      </c>
    </row>
    <row r="165" spans="1:7" ht="15" thickBot="1" x14ac:dyDescent="0.25"/>
    <row r="166" spans="1:7" ht="15.75" customHeight="1" x14ac:dyDescent="0.2">
      <c r="B166" s="863" t="s">
        <v>255</v>
      </c>
      <c r="C166" s="914"/>
      <c r="D166" s="915"/>
      <c r="E166" s="78" t="s">
        <v>18</v>
      </c>
    </row>
    <row r="167" spans="1:7" ht="16.5" thickBot="1" x14ac:dyDescent="0.25">
      <c r="B167" s="866"/>
      <c r="C167" s="916"/>
      <c r="D167" s="917"/>
      <c r="E167" s="79" t="s">
        <v>242</v>
      </c>
    </row>
    <row r="168" spans="1:7" ht="15.75" thickBot="1" x14ac:dyDescent="0.25">
      <c r="B168" s="188">
        <f>+'2.2'!B6</f>
        <v>0</v>
      </c>
      <c r="C168" s="189" t="str">
        <f>+'2.2'!C6</f>
        <v>a</v>
      </c>
      <c r="D168" s="153">
        <f>+'2.2'!D6</f>
        <v>11168</v>
      </c>
      <c r="E168" s="281">
        <f>+'2.2'!E6</f>
        <v>18225.350638</v>
      </c>
    </row>
    <row r="169" spans="1:7" ht="16.5" thickBot="1" x14ac:dyDescent="0.3">
      <c r="B169" s="41"/>
      <c r="C169" s="41"/>
      <c r="D169" s="81" t="s">
        <v>23</v>
      </c>
      <c r="E169" s="55">
        <f>SUM(E168:E168)</f>
        <v>18225.350638</v>
      </c>
    </row>
    <row r="170" spans="1:7" ht="15" thickBot="1" x14ac:dyDescent="0.25"/>
    <row r="171" spans="1:7" ht="16.5" customHeight="1" x14ac:dyDescent="0.2">
      <c r="B171" s="832" t="str">
        <f>+B164</f>
        <v>Suelo estabilizado con cal; CBR a la 5º Penetración ≥ 30%</v>
      </c>
      <c r="C171" s="833"/>
      <c r="D171" s="833"/>
      <c r="E171" s="834"/>
      <c r="F171" s="856">
        <f>+E169</f>
        <v>18225.350638</v>
      </c>
      <c r="G171" s="840" t="str">
        <f>+E167</f>
        <v>[m³]</v>
      </c>
    </row>
    <row r="172" spans="1:7" ht="16.5" customHeight="1" thickBot="1" x14ac:dyDescent="0.25">
      <c r="B172" s="835"/>
      <c r="C172" s="836"/>
      <c r="D172" s="836"/>
      <c r="E172" s="837"/>
      <c r="F172" s="858"/>
      <c r="G172" s="841"/>
    </row>
    <row r="174" spans="1:7" ht="18" x14ac:dyDescent="0.25">
      <c r="A174" s="18" t="str">
        <f>+PRESUPUESTO!D14</f>
        <v>2.2.2</v>
      </c>
      <c r="B174" s="19" t="str">
        <f>+PRESUPUESTO!E14</f>
        <v xml:space="preserve">Subbase de suelo arena cemento; RCS ≥18 kg/cm² a los 7 días </v>
      </c>
      <c r="C174" s="152"/>
      <c r="D174" s="152"/>
      <c r="E174" s="152"/>
      <c r="F174" s="152"/>
      <c r="G174" s="152"/>
    </row>
    <row r="175" spans="1:7" ht="15.75" thickBot="1" x14ac:dyDescent="0.25">
      <c r="A175" s="15"/>
      <c r="B175" s="41"/>
      <c r="C175" s="41"/>
      <c r="D175" s="41"/>
      <c r="E175" s="41"/>
      <c r="F175" s="41"/>
      <c r="G175" s="41"/>
    </row>
    <row r="176" spans="1:7" ht="15.75" customHeight="1" x14ac:dyDescent="0.2">
      <c r="A176" s="15"/>
      <c r="B176" s="863" t="s">
        <v>255</v>
      </c>
      <c r="C176" s="914"/>
      <c r="D176" s="915"/>
      <c r="E176" s="78" t="s">
        <v>18</v>
      </c>
      <c r="F176" s="41"/>
      <c r="G176" s="46"/>
    </row>
    <row r="177" spans="1:7" ht="16.5" thickBot="1" x14ac:dyDescent="0.25">
      <c r="A177" s="15"/>
      <c r="B177" s="866"/>
      <c r="C177" s="916"/>
      <c r="D177" s="917"/>
      <c r="E177" s="79" t="s">
        <v>242</v>
      </c>
      <c r="F177" s="41"/>
      <c r="G177" s="46"/>
    </row>
    <row r="178" spans="1:7" ht="15.75" thickBot="1" x14ac:dyDescent="0.25">
      <c r="A178" s="403"/>
      <c r="B178" s="188">
        <f>+'2.2'!B17</f>
        <v>0</v>
      </c>
      <c r="C178" s="189" t="str">
        <f>+'2.2'!C17</f>
        <v>a</v>
      </c>
      <c r="D178" s="153">
        <f>+'2.2'!D17</f>
        <v>11168</v>
      </c>
      <c r="E178" s="281">
        <f>+'2.2'!E17</f>
        <v>17510.402474000006</v>
      </c>
      <c r="F178" s="88"/>
      <c r="G178" s="47"/>
    </row>
    <row r="179" spans="1:7" ht="16.5" thickBot="1" x14ac:dyDescent="0.3">
      <c r="A179" s="15"/>
      <c r="B179" s="41"/>
      <c r="C179" s="41"/>
      <c r="D179" s="81" t="s">
        <v>23</v>
      </c>
      <c r="E179" s="55">
        <f>SUM(E178:E178)</f>
        <v>17510.402474000006</v>
      </c>
      <c r="F179" s="41"/>
      <c r="G179" s="41"/>
    </row>
    <row r="180" spans="1:7" ht="15.75" thickBot="1" x14ac:dyDescent="0.25">
      <c r="A180" s="15"/>
      <c r="B180" s="41"/>
      <c r="C180" s="41"/>
      <c r="D180" s="41"/>
      <c r="E180" s="41"/>
      <c r="F180" s="41"/>
      <c r="G180" s="41"/>
    </row>
    <row r="181" spans="1:7" ht="15" customHeight="1" x14ac:dyDescent="0.2">
      <c r="A181" s="15"/>
      <c r="B181" s="832" t="str">
        <f>+B174</f>
        <v xml:space="preserve">Subbase de suelo arena cemento; RCS ≥18 kg/cm² a los 7 días </v>
      </c>
      <c r="C181" s="833"/>
      <c r="D181" s="833"/>
      <c r="E181" s="834"/>
      <c r="F181" s="856">
        <f>+E179</f>
        <v>17510.402474000006</v>
      </c>
      <c r="G181" s="840" t="str">
        <f>+E177</f>
        <v>[m³]</v>
      </c>
    </row>
    <row r="182" spans="1:7" ht="15.75" customHeight="1" thickBot="1" x14ac:dyDescent="0.25">
      <c r="A182" s="15"/>
      <c r="B182" s="835"/>
      <c r="C182" s="836"/>
      <c r="D182" s="836"/>
      <c r="E182" s="837"/>
      <c r="F182" s="858"/>
      <c r="G182" s="841"/>
    </row>
    <row r="183" spans="1:7" ht="15" x14ac:dyDescent="0.2">
      <c r="A183" s="15"/>
      <c r="B183" s="61"/>
      <c r="C183" s="61"/>
      <c r="D183" s="62"/>
      <c r="E183" s="62"/>
      <c r="F183" s="62"/>
      <c r="G183" s="46"/>
    </row>
    <row r="184" spans="1:7" ht="18" x14ac:dyDescent="0.25">
      <c r="A184" s="18" t="str">
        <f>+PRESUPUESTO!D15</f>
        <v>2.2.3</v>
      </c>
      <c r="B184" s="19" t="str">
        <f>+PRESUPUESTO!E15</f>
        <v>Base de grava cemento; RCS entre 23 y 25 kg/cm² a los 7 días</v>
      </c>
      <c r="C184" s="152"/>
      <c r="D184" s="152"/>
      <c r="E184" s="152"/>
      <c r="F184" s="152"/>
      <c r="G184" s="152"/>
    </row>
    <row r="185" spans="1:7" ht="15.75" thickBot="1" x14ac:dyDescent="0.25">
      <c r="A185" s="15"/>
      <c r="B185" s="116"/>
      <c r="C185" s="13"/>
      <c r="D185" s="13"/>
      <c r="E185" s="13"/>
      <c r="F185" s="13"/>
      <c r="G185" s="13"/>
    </row>
    <row r="186" spans="1:7" ht="15.75" x14ac:dyDescent="0.2">
      <c r="A186" s="15"/>
      <c r="B186" s="863" t="s">
        <v>255</v>
      </c>
      <c r="C186" s="914"/>
      <c r="D186" s="915"/>
      <c r="E186" s="78" t="s">
        <v>18</v>
      </c>
      <c r="F186" s="41"/>
      <c r="G186" s="46"/>
    </row>
    <row r="187" spans="1:7" ht="16.5" thickBot="1" x14ac:dyDescent="0.25">
      <c r="A187" s="15"/>
      <c r="B187" s="866"/>
      <c r="C187" s="916"/>
      <c r="D187" s="917"/>
      <c r="E187" s="79" t="s">
        <v>242</v>
      </c>
      <c r="F187" s="41"/>
      <c r="G187" s="46"/>
    </row>
    <row r="188" spans="1:7" ht="15.75" customHeight="1" thickBot="1" x14ac:dyDescent="0.25">
      <c r="A188" s="403"/>
      <c r="B188" s="188">
        <f>+'2.2'!B26</f>
        <v>0</v>
      </c>
      <c r="C188" s="189" t="str">
        <f>+'2.2'!C26</f>
        <v>a</v>
      </c>
      <c r="D188" s="153">
        <f>+'2.2'!D26</f>
        <v>11168</v>
      </c>
      <c r="E188" s="281">
        <f>+'2.2'!E26</f>
        <v>16125.708943000001</v>
      </c>
      <c r="F188" s="88"/>
      <c r="G188" s="47"/>
    </row>
    <row r="189" spans="1:7" ht="16.5" thickBot="1" x14ac:dyDescent="0.3">
      <c r="A189" s="15"/>
      <c r="B189" s="41"/>
      <c r="C189" s="41"/>
      <c r="D189" s="81" t="s">
        <v>23</v>
      </c>
      <c r="E189" s="55">
        <f>SUM(E188:E188)</f>
        <v>16125.708943000001</v>
      </c>
      <c r="F189" s="41"/>
      <c r="G189" s="41"/>
    </row>
    <row r="190" spans="1:7" ht="15.75" thickBot="1" x14ac:dyDescent="0.25">
      <c r="A190" s="15"/>
      <c r="B190" s="41"/>
      <c r="C190" s="41"/>
      <c r="D190" s="41"/>
      <c r="E190" s="41"/>
      <c r="F190" s="41"/>
      <c r="G190" s="41"/>
    </row>
    <row r="191" spans="1:7" ht="15" x14ac:dyDescent="0.2">
      <c r="A191" s="15"/>
      <c r="B191" s="832" t="str">
        <f>+B184</f>
        <v>Base de grava cemento; RCS entre 23 y 25 kg/cm² a los 7 días</v>
      </c>
      <c r="C191" s="833"/>
      <c r="D191" s="833"/>
      <c r="E191" s="834"/>
      <c r="F191" s="856">
        <f>+E189</f>
        <v>16125.708943000001</v>
      </c>
      <c r="G191" s="840" t="str">
        <f>+E187</f>
        <v>[m³]</v>
      </c>
    </row>
    <row r="192" spans="1:7" ht="15.75" thickBot="1" x14ac:dyDescent="0.25">
      <c r="A192" s="15"/>
      <c r="B192" s="835"/>
      <c r="C192" s="836"/>
      <c r="D192" s="836"/>
      <c r="E192" s="837"/>
      <c r="F192" s="858"/>
      <c r="G192" s="841"/>
    </row>
    <row r="193" spans="1:7" ht="15" customHeight="1" x14ac:dyDescent="0.2"/>
    <row r="194" spans="1:7" ht="15.75" customHeight="1" x14ac:dyDescent="0.3">
      <c r="A194" s="278" t="str">
        <f>+PRESUPUESTO!C16</f>
        <v>2.3</v>
      </c>
      <c r="B194" s="290" t="str">
        <f>+PRESUPUESTO!E16</f>
        <v>Mezclas y capas asfálticas</v>
      </c>
      <c r="C194" s="61"/>
      <c r="D194" s="62"/>
      <c r="E194" s="62"/>
      <c r="F194" s="62"/>
    </row>
    <row r="195" spans="1:7" ht="15" x14ac:dyDescent="0.2">
      <c r="A195" s="15"/>
      <c r="B195" s="41"/>
      <c r="C195" s="41"/>
      <c r="D195" s="41"/>
      <c r="E195" s="41"/>
      <c r="F195" s="41"/>
      <c r="G195" s="41"/>
    </row>
    <row r="196" spans="1:7" ht="18" x14ac:dyDescent="0.25">
      <c r="A196" s="18" t="str">
        <f>+PRESUPUESTO!D17</f>
        <v>2.3.1</v>
      </c>
      <c r="B196" s="19" t="str">
        <f>+PRESUPUESTO!E17</f>
        <v>Base de concreto asfáltico tipo CAC D-19 CA30; e=0,08 m</v>
      </c>
      <c r="C196" s="152"/>
      <c r="D196" s="152"/>
      <c r="E196" s="152"/>
      <c r="F196" s="152"/>
      <c r="G196" s="152"/>
    </row>
    <row r="197" spans="1:7" ht="15.75" thickBot="1" x14ac:dyDescent="0.25">
      <c r="A197" s="15"/>
      <c r="B197" s="116"/>
      <c r="C197" s="13"/>
      <c r="D197" s="13"/>
      <c r="E197" s="13"/>
      <c r="F197" s="13"/>
      <c r="G197" s="13"/>
    </row>
    <row r="198" spans="1:7" ht="15.75" customHeight="1" x14ac:dyDescent="0.2">
      <c r="A198" s="15"/>
      <c r="B198" s="918" t="s">
        <v>255</v>
      </c>
      <c r="C198" s="919"/>
      <c r="D198" s="920"/>
      <c r="E198" s="78" t="s">
        <v>18</v>
      </c>
      <c r="F198" s="41"/>
      <c r="G198" s="46"/>
    </row>
    <row r="199" spans="1:7" ht="16.5" thickBot="1" x14ac:dyDescent="0.25">
      <c r="A199" s="15"/>
      <c r="B199" s="921"/>
      <c r="C199" s="922"/>
      <c r="D199" s="923"/>
      <c r="E199" s="79" t="s">
        <v>241</v>
      </c>
      <c r="F199" s="41"/>
      <c r="G199" s="46"/>
    </row>
    <row r="200" spans="1:7" ht="15.75" thickBot="1" x14ac:dyDescent="0.25">
      <c r="A200" s="403"/>
      <c r="B200" s="188">
        <f>+'2.3'!B5</f>
        <v>0</v>
      </c>
      <c r="C200" s="189" t="str">
        <f>+'2.3'!C5</f>
        <v>a</v>
      </c>
      <c r="D200" s="190">
        <f>+'2.3'!D5</f>
        <v>11168</v>
      </c>
      <c r="E200" s="281">
        <f>+'2.3'!E5</f>
        <v>50438.080000000002</v>
      </c>
      <c r="F200" s="88"/>
      <c r="G200" s="47"/>
    </row>
    <row r="201" spans="1:7" ht="16.5" thickBot="1" x14ac:dyDescent="0.3">
      <c r="A201" s="15"/>
      <c r="B201" s="41"/>
      <c r="C201" s="41"/>
      <c r="D201" s="81" t="s">
        <v>23</v>
      </c>
      <c r="E201" s="55">
        <f>SUM(E200:E200)</f>
        <v>50438.080000000002</v>
      </c>
      <c r="F201" s="41"/>
      <c r="G201" s="41"/>
    </row>
    <row r="202" spans="1:7" ht="15.75" thickBot="1" x14ac:dyDescent="0.25">
      <c r="A202" s="15"/>
      <c r="B202" s="41"/>
      <c r="C202" s="41"/>
      <c r="D202" s="41"/>
      <c r="E202" s="41"/>
      <c r="F202" s="41"/>
      <c r="G202" s="41"/>
    </row>
    <row r="203" spans="1:7" ht="15" customHeight="1" x14ac:dyDescent="0.2">
      <c r="A203" s="15"/>
      <c r="B203" s="832" t="str">
        <f>+B196</f>
        <v>Base de concreto asfáltico tipo CAC D-19 CA30; e=0,08 m</v>
      </c>
      <c r="C203" s="833"/>
      <c r="D203" s="833"/>
      <c r="E203" s="834"/>
      <c r="F203" s="856">
        <f>+E201</f>
        <v>50438.080000000002</v>
      </c>
      <c r="G203" s="840" t="str">
        <f>+E199</f>
        <v>[m²]</v>
      </c>
    </row>
    <row r="204" spans="1:7" ht="15.75" customHeight="1" thickBot="1" x14ac:dyDescent="0.25">
      <c r="A204" s="15"/>
      <c r="B204" s="835"/>
      <c r="C204" s="836"/>
      <c r="D204" s="836"/>
      <c r="E204" s="837"/>
      <c r="F204" s="858"/>
      <c r="G204" s="841"/>
    </row>
    <row r="205" spans="1:7" ht="15" x14ac:dyDescent="0.2">
      <c r="A205" s="15"/>
      <c r="B205" s="66"/>
      <c r="C205" s="66"/>
      <c r="D205" s="63"/>
      <c r="E205" s="64"/>
      <c r="F205" s="63"/>
      <c r="G205" s="46"/>
    </row>
    <row r="206" spans="1:7" ht="18" x14ac:dyDescent="0.25">
      <c r="A206" s="18" t="str">
        <f>+PRESUPUESTO!D18</f>
        <v>2.3.2</v>
      </c>
      <c r="B206" s="19" t="str">
        <f>+PRESUPUESTO!E18</f>
        <v>Base de concreto asfáltico tipo CAC D-19 CA30; e=0,09 m</v>
      </c>
      <c r="C206" s="152"/>
      <c r="D206" s="152"/>
      <c r="E206" s="152"/>
      <c r="F206" s="152"/>
      <c r="G206" s="152"/>
    </row>
    <row r="207" spans="1:7" ht="15.75" thickBot="1" x14ac:dyDescent="0.25">
      <c r="A207" s="15"/>
      <c r="B207" s="116"/>
      <c r="C207" s="13"/>
      <c r="D207" s="13"/>
      <c r="E207" s="13"/>
      <c r="F207" s="13"/>
      <c r="G207" s="13"/>
    </row>
    <row r="208" spans="1:7" ht="15.75" customHeight="1" x14ac:dyDescent="0.2">
      <c r="A208" s="15"/>
      <c r="B208" s="918" t="s">
        <v>255</v>
      </c>
      <c r="C208" s="919"/>
      <c r="D208" s="920"/>
      <c r="E208" s="78" t="s">
        <v>18</v>
      </c>
      <c r="F208" s="41"/>
      <c r="G208" s="46"/>
    </row>
    <row r="209" spans="1:8" ht="16.5" thickBot="1" x14ac:dyDescent="0.25">
      <c r="A209" s="15"/>
      <c r="B209" s="921"/>
      <c r="C209" s="922"/>
      <c r="D209" s="923"/>
      <c r="E209" s="79" t="s">
        <v>241</v>
      </c>
      <c r="F209" s="41"/>
      <c r="G209" s="46"/>
    </row>
    <row r="210" spans="1:8" ht="15.75" thickBot="1" x14ac:dyDescent="0.25">
      <c r="A210" s="403"/>
      <c r="B210" s="188">
        <f>+'2.3'!B15</f>
        <v>0</v>
      </c>
      <c r="C210" s="189" t="str">
        <f>+'2.3'!C15</f>
        <v>a</v>
      </c>
      <c r="D210" s="190">
        <f>+'2.3'!D15</f>
        <v>11168</v>
      </c>
      <c r="E210" s="281">
        <f>+'2.3'!E15</f>
        <v>38419.230000000003</v>
      </c>
      <c r="F210" s="88"/>
      <c r="G210" s="47"/>
    </row>
    <row r="211" spans="1:8" ht="16.5" thickBot="1" x14ac:dyDescent="0.3">
      <c r="A211" s="15"/>
      <c r="B211" s="41"/>
      <c r="C211" s="41"/>
      <c r="D211" s="81" t="s">
        <v>23</v>
      </c>
      <c r="E211" s="55">
        <f>SUM(E210:E210)</f>
        <v>38419.230000000003</v>
      </c>
      <c r="F211" s="41"/>
      <c r="G211" s="41"/>
      <c r="H211" s="409"/>
    </row>
    <row r="212" spans="1:8" ht="15.75" thickBot="1" x14ac:dyDescent="0.25">
      <c r="A212" s="15"/>
      <c r="B212" s="41"/>
      <c r="C212" s="41"/>
      <c r="D212" s="41"/>
      <c r="E212" s="41"/>
      <c r="F212" s="41"/>
      <c r="G212" s="41"/>
    </row>
    <row r="213" spans="1:8" ht="15" customHeight="1" x14ac:dyDescent="0.2">
      <c r="A213" s="15"/>
      <c r="B213" s="832" t="str">
        <f>+B206</f>
        <v>Base de concreto asfáltico tipo CAC D-19 CA30; e=0,09 m</v>
      </c>
      <c r="C213" s="833"/>
      <c r="D213" s="833"/>
      <c r="E213" s="834"/>
      <c r="F213" s="856">
        <f>+E211</f>
        <v>38419.230000000003</v>
      </c>
      <c r="G213" s="840" t="str">
        <f>+E209</f>
        <v>[m²]</v>
      </c>
    </row>
    <row r="214" spans="1:8" ht="15.75" customHeight="1" thickBot="1" x14ac:dyDescent="0.25">
      <c r="A214" s="15"/>
      <c r="B214" s="835"/>
      <c r="C214" s="836"/>
      <c r="D214" s="836"/>
      <c r="E214" s="837"/>
      <c r="F214" s="858"/>
      <c r="G214" s="841"/>
    </row>
    <row r="215" spans="1:8" ht="15" x14ac:dyDescent="0.2">
      <c r="A215" s="15"/>
      <c r="B215" s="61"/>
      <c r="C215" s="61"/>
      <c r="D215" s="62"/>
      <c r="E215" s="62"/>
      <c r="F215" s="62"/>
      <c r="G215" s="46"/>
    </row>
    <row r="216" spans="1:8" ht="18" x14ac:dyDescent="0.25">
      <c r="A216" s="18" t="str">
        <f>+PRESUPUESTO!D19</f>
        <v>2.3.3</v>
      </c>
      <c r="B216" s="19" t="str">
        <f>+PRESUPUESTO!E19</f>
        <v>Carpeta de concreto asfáltico tipo CAC D-19 CA30; e=0,05 m</v>
      </c>
      <c r="C216" s="152"/>
      <c r="D216" s="152"/>
      <c r="E216" s="152"/>
      <c r="F216" s="152"/>
      <c r="G216" s="152"/>
    </row>
    <row r="217" spans="1:8" ht="15.75" thickBot="1" x14ac:dyDescent="0.25">
      <c r="A217" s="15"/>
      <c r="B217" s="116"/>
      <c r="C217" s="13"/>
      <c r="D217" s="13"/>
      <c r="E217" s="13"/>
      <c r="F217" s="13"/>
      <c r="G217" s="13"/>
    </row>
    <row r="218" spans="1:8" ht="15.75" customHeight="1" x14ac:dyDescent="0.2">
      <c r="A218" s="15"/>
      <c r="B218" s="918" t="s">
        <v>255</v>
      </c>
      <c r="C218" s="919"/>
      <c r="D218" s="920"/>
      <c r="E218" s="78" t="s">
        <v>18</v>
      </c>
      <c r="F218" s="41"/>
      <c r="G218" s="46"/>
    </row>
    <row r="219" spans="1:8" ht="16.5" thickBot="1" x14ac:dyDescent="0.25">
      <c r="A219" s="15"/>
      <c r="B219" s="921"/>
      <c r="C219" s="922"/>
      <c r="D219" s="923"/>
      <c r="E219" s="79" t="s">
        <v>241</v>
      </c>
      <c r="F219" s="41"/>
      <c r="G219" s="46"/>
    </row>
    <row r="220" spans="1:8" ht="15.75" thickBot="1" x14ac:dyDescent="0.25">
      <c r="A220" s="403"/>
      <c r="B220" s="188">
        <f>+'2.3'!B25</f>
        <v>0</v>
      </c>
      <c r="C220" s="189" t="str">
        <f>+'2.3'!C25</f>
        <v>a</v>
      </c>
      <c r="D220" s="190">
        <f>+'2.3'!D25</f>
        <v>11168</v>
      </c>
      <c r="E220" s="281">
        <f>+'2.3'!E25</f>
        <v>1194.04</v>
      </c>
      <c r="F220" s="88"/>
      <c r="G220" s="47"/>
    </row>
    <row r="221" spans="1:8" ht="16.5" thickBot="1" x14ac:dyDescent="0.3">
      <c r="A221" s="15"/>
      <c r="B221" s="41"/>
      <c r="C221" s="41"/>
      <c r="D221" s="81" t="s">
        <v>23</v>
      </c>
      <c r="E221" s="55">
        <f>SUM(E220:E220)</f>
        <v>1194.04</v>
      </c>
      <c r="F221" s="41"/>
      <c r="G221" s="41"/>
    </row>
    <row r="222" spans="1:8" ht="15.75" thickBot="1" x14ac:dyDescent="0.25">
      <c r="A222" s="15"/>
      <c r="B222" s="41"/>
      <c r="C222" s="41"/>
      <c r="D222" s="41"/>
      <c r="E222" s="41"/>
      <c r="F222" s="41"/>
      <c r="G222" s="41"/>
    </row>
    <row r="223" spans="1:8" ht="15" customHeight="1" x14ac:dyDescent="0.2">
      <c r="A223" s="15"/>
      <c r="B223" s="832" t="str">
        <f>+B216</f>
        <v>Carpeta de concreto asfáltico tipo CAC D-19 CA30; e=0,05 m</v>
      </c>
      <c r="C223" s="833"/>
      <c r="D223" s="833"/>
      <c r="E223" s="834"/>
      <c r="F223" s="856">
        <f>+E221</f>
        <v>1194.04</v>
      </c>
      <c r="G223" s="840" t="str">
        <f>+E219</f>
        <v>[m²]</v>
      </c>
    </row>
    <row r="224" spans="1:8" ht="15.75" customHeight="1" thickBot="1" x14ac:dyDescent="0.25">
      <c r="A224" s="15"/>
      <c r="B224" s="835"/>
      <c r="C224" s="836"/>
      <c r="D224" s="836"/>
      <c r="E224" s="837"/>
      <c r="F224" s="858"/>
      <c r="G224" s="841"/>
    </row>
    <row r="225" spans="1:7" ht="15.75" customHeight="1" x14ac:dyDescent="0.2">
      <c r="A225" s="15"/>
      <c r="B225" s="402"/>
      <c r="C225" s="402"/>
      <c r="D225" s="402"/>
      <c r="E225" s="402"/>
      <c r="F225" s="282"/>
      <c r="G225" s="284"/>
    </row>
    <row r="226" spans="1:7" ht="15.75" customHeight="1" x14ac:dyDescent="0.25">
      <c r="A226" s="18" t="str">
        <f>+PRESUPUESTO!D20</f>
        <v>2.3.4</v>
      </c>
      <c r="B226" s="19" t="str">
        <f>+PRESUPUESTO!E20</f>
        <v>Carpeta de concreto asfáltico tipo CAC D-19 CA30; e=0,07 m</v>
      </c>
      <c r="C226" s="402"/>
      <c r="D226" s="402"/>
      <c r="E226" s="402"/>
      <c r="F226" s="282"/>
      <c r="G226" s="284"/>
    </row>
    <row r="227" spans="1:7" ht="15.75" customHeight="1" thickBot="1" x14ac:dyDescent="0.25">
      <c r="A227" s="15"/>
      <c r="B227" s="402"/>
      <c r="C227" s="402"/>
      <c r="D227" s="402"/>
      <c r="E227" s="402"/>
      <c r="F227" s="282"/>
      <c r="G227" s="284"/>
    </row>
    <row r="228" spans="1:7" ht="15.75" customHeight="1" x14ac:dyDescent="0.2">
      <c r="A228" s="15"/>
      <c r="B228" s="863" t="s">
        <v>255</v>
      </c>
      <c r="C228" s="914"/>
      <c r="D228" s="915"/>
      <c r="E228" s="78" t="s">
        <v>276</v>
      </c>
      <c r="F228" s="41"/>
      <c r="G228" s="46"/>
    </row>
    <row r="229" spans="1:7" ht="15.75" customHeight="1" thickBot="1" x14ac:dyDescent="0.25">
      <c r="A229" s="15"/>
      <c r="B229" s="866"/>
      <c r="C229" s="916"/>
      <c r="D229" s="917"/>
      <c r="E229" s="79" t="s">
        <v>241</v>
      </c>
      <c r="F229" s="41"/>
      <c r="G229" s="46"/>
    </row>
    <row r="230" spans="1:7" ht="15.75" customHeight="1" thickBot="1" x14ac:dyDescent="0.25">
      <c r="A230" s="15"/>
      <c r="B230" s="188">
        <f>+'2.3'!B35</f>
        <v>0</v>
      </c>
      <c r="C230" s="189" t="str">
        <f>+'2.3'!C35</f>
        <v>a</v>
      </c>
      <c r="D230" s="190">
        <f>+'2.3'!D35</f>
        <v>11168</v>
      </c>
      <c r="E230" s="281">
        <f>+'2.3'!E35</f>
        <v>87640.11</v>
      </c>
      <c r="F230" s="88"/>
      <c r="G230" s="47"/>
    </row>
    <row r="231" spans="1:7" ht="15.75" customHeight="1" thickBot="1" x14ac:dyDescent="0.3">
      <c r="A231" s="15"/>
      <c r="B231" s="41"/>
      <c r="C231" s="41"/>
      <c r="D231" s="81" t="s">
        <v>23</v>
      </c>
      <c r="E231" s="55">
        <f>SUM(E230:E230)</f>
        <v>87640.11</v>
      </c>
      <c r="F231" s="41"/>
      <c r="G231" s="41"/>
    </row>
    <row r="232" spans="1:7" ht="15.75" customHeight="1" thickBot="1" x14ac:dyDescent="0.25">
      <c r="A232" s="15"/>
      <c r="B232" s="41"/>
      <c r="C232" s="41"/>
      <c r="D232" s="41"/>
      <c r="E232" s="41"/>
      <c r="F232" s="41"/>
      <c r="G232" s="41"/>
    </row>
    <row r="233" spans="1:7" ht="15.75" customHeight="1" x14ac:dyDescent="0.2">
      <c r="A233" s="15"/>
      <c r="B233" s="832" t="str">
        <f>+B226</f>
        <v>Carpeta de concreto asfáltico tipo CAC D-19 CA30; e=0,07 m</v>
      </c>
      <c r="C233" s="833"/>
      <c r="D233" s="833"/>
      <c r="E233" s="834"/>
      <c r="F233" s="856">
        <f>+E231</f>
        <v>87640.11</v>
      </c>
      <c r="G233" s="840" t="str">
        <f>+E229</f>
        <v>[m²]</v>
      </c>
    </row>
    <row r="234" spans="1:7" ht="15.75" customHeight="1" thickBot="1" x14ac:dyDescent="0.25">
      <c r="A234" s="15"/>
      <c r="B234" s="835"/>
      <c r="C234" s="836"/>
      <c r="D234" s="836"/>
      <c r="E234" s="837"/>
      <c r="F234" s="858"/>
      <c r="G234" s="841"/>
    </row>
    <row r="235" spans="1:7" ht="15.75" customHeight="1" x14ac:dyDescent="0.2">
      <c r="A235" s="15"/>
      <c r="B235" s="402"/>
      <c r="C235" s="402"/>
      <c r="D235" s="402"/>
      <c r="E235" s="402"/>
      <c r="F235" s="282"/>
      <c r="G235" s="284"/>
    </row>
    <row r="236" spans="1:7" ht="15.75" customHeight="1" x14ac:dyDescent="0.3">
      <c r="A236" s="278" t="str">
        <f>+PRESUPUESTO!C21</f>
        <v>2.4</v>
      </c>
      <c r="B236" s="290" t="str">
        <f>+PRESUPUESTO!E21</f>
        <v>Riegos</v>
      </c>
      <c r="C236" s="402"/>
      <c r="D236" s="402"/>
      <c r="E236" s="402"/>
      <c r="F236" s="282"/>
      <c r="G236" s="284"/>
    </row>
    <row r="237" spans="1:7" ht="15.75" customHeight="1" x14ac:dyDescent="0.2">
      <c r="A237" s="15"/>
      <c r="B237" s="402"/>
      <c r="C237" s="402"/>
      <c r="D237" s="402"/>
      <c r="E237" s="402"/>
      <c r="F237" s="282"/>
      <c r="G237" s="284"/>
    </row>
    <row r="238" spans="1:7" ht="15.75" customHeight="1" x14ac:dyDescent="0.25">
      <c r="A238" s="18" t="str">
        <f>+PRESUPUESTO!D22</f>
        <v>2.4.1</v>
      </c>
      <c r="B238" s="19" t="str">
        <f>+PRESUPUESTO!E22</f>
        <v>Riego de curado con emulsión catiónica CI</v>
      </c>
      <c r="C238" s="152"/>
      <c r="D238" s="152"/>
      <c r="E238" s="152"/>
      <c r="F238" s="152"/>
      <c r="G238" s="152"/>
    </row>
    <row r="239" spans="1:7" ht="15.75" customHeight="1" thickBot="1" x14ac:dyDescent="0.25">
      <c r="A239" s="41"/>
      <c r="B239" s="41"/>
      <c r="C239" s="41"/>
      <c r="D239" s="41"/>
      <c r="E239" s="41"/>
      <c r="F239" s="41"/>
      <c r="G239" s="41"/>
    </row>
    <row r="240" spans="1:7" ht="15.75" customHeight="1" x14ac:dyDescent="0.2">
      <c r="A240" s="41"/>
      <c r="B240" s="863" t="s">
        <v>255</v>
      </c>
      <c r="C240" s="914"/>
      <c r="D240" s="915"/>
      <c r="E240" s="78" t="s">
        <v>276</v>
      </c>
      <c r="F240" s="41"/>
      <c r="G240" s="46"/>
    </row>
    <row r="241" spans="1:7" ht="15.75" customHeight="1" thickBot="1" x14ac:dyDescent="0.25">
      <c r="A241" s="41"/>
      <c r="B241" s="866"/>
      <c r="C241" s="916"/>
      <c r="D241" s="917"/>
      <c r="E241" s="79" t="s">
        <v>241</v>
      </c>
      <c r="F241" s="41"/>
      <c r="G241" s="46"/>
    </row>
    <row r="242" spans="1:7" ht="15.75" customHeight="1" thickBot="1" x14ac:dyDescent="0.25">
      <c r="A242" s="88"/>
      <c r="B242" s="188">
        <f>+'2.4'!B5</f>
        <v>0</v>
      </c>
      <c r="C242" s="189" t="str">
        <f>+'2.4'!C5</f>
        <v>a</v>
      </c>
      <c r="D242" s="153" t="str">
        <f>+'2.4'!D5</f>
        <v>11+168</v>
      </c>
      <c r="E242" s="281">
        <f>+'2.4'!E5</f>
        <v>291877.5172</v>
      </c>
      <c r="F242" s="88"/>
      <c r="G242" s="47"/>
    </row>
    <row r="243" spans="1:7" ht="15.75" customHeight="1" thickBot="1" x14ac:dyDescent="0.3">
      <c r="A243" s="41"/>
      <c r="B243" s="41"/>
      <c r="C243" s="41"/>
      <c r="D243" s="81" t="s">
        <v>23</v>
      </c>
      <c r="E243" s="55">
        <f>SUM(E242:E242)</f>
        <v>291877.5172</v>
      </c>
      <c r="F243" s="41"/>
      <c r="G243" s="41"/>
    </row>
    <row r="244" spans="1:7" ht="15.75" customHeight="1" thickBot="1" x14ac:dyDescent="0.25">
      <c r="A244" s="41"/>
      <c r="B244" s="60"/>
      <c r="C244" s="41"/>
      <c r="D244" s="41"/>
      <c r="E244" s="41"/>
      <c r="F244" s="41"/>
      <c r="G244" s="41"/>
    </row>
    <row r="245" spans="1:7" ht="15.75" customHeight="1" x14ac:dyDescent="0.2">
      <c r="A245" s="41"/>
      <c r="B245" s="832" t="str">
        <f>+B238</f>
        <v>Riego de curado con emulsión catiónica CI</v>
      </c>
      <c r="C245" s="833"/>
      <c r="D245" s="833"/>
      <c r="E245" s="834"/>
      <c r="F245" s="856">
        <f>+E243</f>
        <v>291877.5172</v>
      </c>
      <c r="G245" s="840" t="str">
        <f>+E241</f>
        <v>[m²]</v>
      </c>
    </row>
    <row r="246" spans="1:7" ht="15.75" customHeight="1" thickBot="1" x14ac:dyDescent="0.25">
      <c r="A246" s="41"/>
      <c r="B246" s="835"/>
      <c r="C246" s="836"/>
      <c r="D246" s="836"/>
      <c r="E246" s="837"/>
      <c r="F246" s="858"/>
      <c r="G246" s="841"/>
    </row>
    <row r="247" spans="1:7" ht="15.75" customHeight="1" x14ac:dyDescent="0.2">
      <c r="A247" s="41"/>
      <c r="B247" s="394"/>
      <c r="C247" s="394"/>
      <c r="D247" s="394"/>
      <c r="E247" s="394"/>
      <c r="F247" s="433"/>
      <c r="G247" s="395"/>
    </row>
    <row r="248" spans="1:7" ht="15.75" customHeight="1" x14ac:dyDescent="0.25">
      <c r="A248" s="18" t="str">
        <f>+PRESUPUESTO!D23</f>
        <v>2.4.2</v>
      </c>
      <c r="B248" s="19" t="str">
        <f>+PRESUPUESTO!E23</f>
        <v>Riego de liga con emulsión catiónica CRR</v>
      </c>
      <c r="C248" s="152"/>
      <c r="D248" s="152"/>
      <c r="E248" s="152"/>
      <c r="F248" s="18"/>
      <c r="G248" s="152"/>
    </row>
    <row r="249" spans="1:7" ht="15.75" customHeight="1" thickBot="1" x14ac:dyDescent="0.25">
      <c r="A249" s="41"/>
      <c r="B249" s="41"/>
      <c r="C249" s="41"/>
      <c r="D249" s="41"/>
      <c r="E249" s="41"/>
      <c r="F249" s="15"/>
      <c r="G249" s="41"/>
    </row>
    <row r="250" spans="1:7" ht="15.75" customHeight="1" x14ac:dyDescent="0.2">
      <c r="A250" s="41"/>
      <c r="B250" s="863" t="s">
        <v>255</v>
      </c>
      <c r="C250" s="914"/>
      <c r="D250" s="915"/>
      <c r="E250" s="78" t="s">
        <v>276</v>
      </c>
      <c r="F250" s="15"/>
      <c r="G250" s="46"/>
    </row>
    <row r="251" spans="1:7" ht="15.75" customHeight="1" thickBot="1" x14ac:dyDescent="0.25">
      <c r="A251" s="41"/>
      <c r="B251" s="866"/>
      <c r="C251" s="916"/>
      <c r="D251" s="917"/>
      <c r="E251" s="79" t="s">
        <v>241</v>
      </c>
      <c r="F251" s="15"/>
      <c r="G251" s="46"/>
    </row>
    <row r="252" spans="1:7" ht="15.75" customHeight="1" thickBot="1" x14ac:dyDescent="0.25">
      <c r="A252" s="88"/>
      <c r="B252" s="188">
        <f>+'2.4'!B14</f>
        <v>0</v>
      </c>
      <c r="C252" s="189" t="str">
        <f>+'2.4'!C14</f>
        <v>a</v>
      </c>
      <c r="D252" s="153" t="str">
        <f>+'2.4'!D14</f>
        <v>11+168</v>
      </c>
      <c r="E252" s="281">
        <f>+'2.4'!E14</f>
        <v>177691.45689999996</v>
      </c>
      <c r="F252" s="403"/>
      <c r="G252" s="47"/>
    </row>
    <row r="253" spans="1:7" ht="15.75" customHeight="1" thickBot="1" x14ac:dyDescent="0.3">
      <c r="A253" s="41"/>
      <c r="B253" s="41"/>
      <c r="C253" s="41"/>
      <c r="D253" s="81" t="s">
        <v>23</v>
      </c>
      <c r="E253" s="55">
        <f>SUM(E252:E252)</f>
        <v>177691.45689999996</v>
      </c>
      <c r="F253" s="15"/>
      <c r="G253" s="41"/>
    </row>
    <row r="254" spans="1:7" ht="15.75" customHeight="1" thickBot="1" x14ac:dyDescent="0.25">
      <c r="A254" s="41"/>
      <c r="B254" s="60"/>
      <c r="C254" s="41"/>
      <c r="D254" s="41"/>
      <c r="E254" s="41"/>
      <c r="F254" s="15"/>
      <c r="G254" s="41"/>
    </row>
    <row r="255" spans="1:7" ht="15.75" customHeight="1" x14ac:dyDescent="0.2">
      <c r="A255" s="41"/>
      <c r="B255" s="832" t="str">
        <f>+B248</f>
        <v>Riego de liga con emulsión catiónica CRR</v>
      </c>
      <c r="C255" s="833"/>
      <c r="D255" s="833"/>
      <c r="E255" s="834"/>
      <c r="F255" s="856">
        <f>+E253</f>
        <v>177691.45689999996</v>
      </c>
      <c r="G255" s="840" t="str">
        <f>+E251</f>
        <v>[m²]</v>
      </c>
    </row>
    <row r="256" spans="1:7" ht="15.75" customHeight="1" thickBot="1" x14ac:dyDescent="0.25">
      <c r="A256" s="41"/>
      <c r="B256" s="835"/>
      <c r="C256" s="836"/>
      <c r="D256" s="836"/>
      <c r="E256" s="837"/>
      <c r="F256" s="858"/>
      <c r="G256" s="841"/>
    </row>
    <row r="257" spans="1:9" ht="15.75" customHeight="1" x14ac:dyDescent="0.2">
      <c r="A257" s="15"/>
      <c r="B257" s="402"/>
      <c r="C257" s="402"/>
      <c r="D257" s="402"/>
      <c r="E257" s="402"/>
      <c r="F257" s="282"/>
      <c r="G257" s="284"/>
    </row>
    <row r="258" spans="1:9" ht="15.75" customHeight="1" x14ac:dyDescent="0.3">
      <c r="A258" s="278">
        <f>+PRESUPUESTO!B24</f>
        <v>3</v>
      </c>
      <c r="B258" s="290" t="str">
        <f>+PRESUPUESTO!E24</f>
        <v>OBRAS DE ARTE</v>
      </c>
      <c r="C258" s="402"/>
      <c r="D258" s="402"/>
      <c r="E258" s="402"/>
      <c r="F258" s="282"/>
      <c r="G258" s="284"/>
    </row>
    <row r="259" spans="1:9" s="426" customFormat="1" ht="15.75" customHeight="1" x14ac:dyDescent="0.25">
      <c r="A259" s="424"/>
      <c r="B259" s="425"/>
      <c r="C259" s="402"/>
      <c r="D259" s="402"/>
      <c r="E259" s="402"/>
      <c r="F259" s="282"/>
      <c r="G259" s="284"/>
    </row>
    <row r="260" spans="1:9" s="419" customFormat="1" ht="15.75" customHeight="1" x14ac:dyDescent="0.3">
      <c r="A260" s="278" t="str">
        <f>+PRESUPUESTO!C25</f>
        <v>3.1</v>
      </c>
      <c r="B260" s="290" t="str">
        <f>+PRESUPUESTO!E25</f>
        <v>Hormigón de cemento portland H-8, excluida la armadura</v>
      </c>
      <c r="C260" s="145"/>
      <c r="D260" s="145"/>
      <c r="E260" s="145"/>
      <c r="F260" s="145"/>
      <c r="G260" s="145"/>
    </row>
    <row r="261" spans="1:9" s="419" customFormat="1" ht="15.75" customHeight="1" x14ac:dyDescent="0.2">
      <c r="A261" s="41"/>
      <c r="B261" s="41"/>
      <c r="C261" s="41"/>
      <c r="D261" s="41"/>
      <c r="E261" s="41"/>
      <c r="F261" s="41"/>
      <c r="G261" s="41"/>
    </row>
    <row r="262" spans="1:9" s="419" customFormat="1" ht="15.75" customHeight="1" x14ac:dyDescent="0.25">
      <c r="A262" s="41"/>
      <c r="B262" s="53" t="s">
        <v>91</v>
      </c>
      <c r="C262" s="38"/>
      <c r="D262" s="13"/>
      <c r="E262" s="13"/>
      <c r="F262" s="13"/>
      <c r="G262" s="41"/>
      <c r="H262" s="41"/>
      <c r="I262" s="41"/>
    </row>
    <row r="263" spans="1:9" s="419" customFormat="1" ht="15.75" customHeight="1" thickBot="1" x14ac:dyDescent="0.25">
      <c r="A263" s="41"/>
      <c r="B263" s="88"/>
      <c r="C263" s="13"/>
      <c r="D263" s="13"/>
      <c r="E263" s="13"/>
      <c r="F263" s="13"/>
      <c r="G263" s="13"/>
      <c r="H263" s="41"/>
      <c r="I263" s="41"/>
    </row>
    <row r="264" spans="1:9" s="419" customFormat="1" ht="48" thickBot="1" x14ac:dyDescent="0.25">
      <c r="A264" s="88"/>
      <c r="B264" s="106" t="s">
        <v>84</v>
      </c>
      <c r="C264" s="107" t="s">
        <v>319</v>
      </c>
      <c r="D264" s="108" t="s">
        <v>78</v>
      </c>
      <c r="E264" s="109" t="s">
        <v>79</v>
      </c>
      <c r="F264" s="300" t="s">
        <v>113</v>
      </c>
      <c r="G264" s="300" t="s">
        <v>112</v>
      </c>
      <c r="H264" s="301" t="s">
        <v>111</v>
      </c>
      <c r="I264" s="124" t="s">
        <v>244</v>
      </c>
    </row>
    <row r="265" spans="1:9" s="419" customFormat="1" ht="15.75" customHeight="1" x14ac:dyDescent="0.2">
      <c r="A265" s="41"/>
      <c r="B265" s="93" t="str">
        <f>+'3.1'!B6</f>
        <v>A2</v>
      </c>
      <c r="C265" s="96" t="str">
        <f>+'3.1'!C6</f>
        <v>3+698</v>
      </c>
      <c r="D265" s="94" t="str">
        <f>+'3.1'!D6</f>
        <v>Nuevo</v>
      </c>
      <c r="E265" s="95">
        <f>+'3.1'!E6</f>
        <v>2</v>
      </c>
      <c r="F265" s="72">
        <f>+'3.1'!F6</f>
        <v>1.5</v>
      </c>
      <c r="G265" s="72">
        <f>+'3.1'!G6</f>
        <v>1</v>
      </c>
      <c r="H265" s="73">
        <f>+'3.1'!H6</f>
        <v>16</v>
      </c>
      <c r="I265" s="76">
        <f>+'3.1'!I6</f>
        <v>1.2537900000000011</v>
      </c>
    </row>
    <row r="266" spans="1:9" s="419" customFormat="1" ht="15.75" customHeight="1" x14ac:dyDescent="0.2">
      <c r="A266" s="41"/>
      <c r="B266" s="93" t="str">
        <f>+'3.1'!B7</f>
        <v>A3</v>
      </c>
      <c r="C266" s="96" t="str">
        <f>+'3.1'!C7</f>
        <v>4+433</v>
      </c>
      <c r="D266" s="94" t="str">
        <f>+'3.1'!D7</f>
        <v>Nuevo</v>
      </c>
      <c r="E266" s="95">
        <f>+'3.1'!E7</f>
        <v>2</v>
      </c>
      <c r="F266" s="72">
        <f>+'3.1'!F7</f>
        <v>4</v>
      </c>
      <c r="G266" s="72">
        <f>+'3.1'!G7</f>
        <v>2</v>
      </c>
      <c r="H266" s="73">
        <f>+'3.1'!H7</f>
        <v>16</v>
      </c>
      <c r="I266" s="76">
        <f>+'3.1'!I7</f>
        <v>1.2537900000000011</v>
      </c>
    </row>
    <row r="267" spans="1:9" s="419" customFormat="1" ht="16.5" customHeight="1" x14ac:dyDescent="0.2">
      <c r="A267" s="41"/>
      <c r="B267" s="93" t="str">
        <f>+'3.1'!B8</f>
        <v>A5</v>
      </c>
      <c r="C267" s="96" t="str">
        <f>+'3.1'!C8</f>
        <v>6+691</v>
      </c>
      <c r="D267" s="94" t="str">
        <f>+'3.1'!D8</f>
        <v>Nuevo</v>
      </c>
      <c r="E267" s="95">
        <f>+'3.1'!E8</f>
        <v>3</v>
      </c>
      <c r="F267" s="72">
        <f>+'3.1'!F8</f>
        <v>1.5</v>
      </c>
      <c r="G267" s="72">
        <f>+'3.1'!G8</f>
        <v>1</v>
      </c>
      <c r="H267" s="73">
        <f>+'3.1'!H8</f>
        <v>16</v>
      </c>
      <c r="I267" s="76">
        <f>+'3.1'!I8</f>
        <v>1.6295400000000013</v>
      </c>
    </row>
    <row r="268" spans="1:9" s="419" customFormat="1" ht="15.75" customHeight="1" x14ac:dyDescent="0.2">
      <c r="A268" s="41"/>
      <c r="B268" s="93" t="str">
        <f>+'3.1'!B9</f>
        <v>A6</v>
      </c>
      <c r="C268" s="96" t="str">
        <f>+'3.1'!C9</f>
        <v>7+952</v>
      </c>
      <c r="D268" s="94" t="str">
        <f>+'3.1'!D9</f>
        <v>Nuevo</v>
      </c>
      <c r="E268" s="95">
        <f>+'3.1'!E9</f>
        <v>2</v>
      </c>
      <c r="F268" s="72">
        <f>+'3.1'!F9</f>
        <v>4</v>
      </c>
      <c r="G268" s="72">
        <f>+'3.1'!G9</f>
        <v>1</v>
      </c>
      <c r="H268" s="73">
        <f>+'3.1'!H9</f>
        <v>16</v>
      </c>
      <c r="I268" s="76">
        <f>+'3.1'!I9</f>
        <v>2.2341800000000025</v>
      </c>
    </row>
    <row r="269" spans="1:9" s="419" customFormat="1" ht="15.75" customHeight="1" thickBot="1" x14ac:dyDescent="0.3">
      <c r="A269" s="417"/>
      <c r="B269" s="97" t="str">
        <f>+'3.1'!B10</f>
        <v>A7</v>
      </c>
      <c r="C269" s="98" t="str">
        <f>+'3.1'!C10</f>
        <v>10+128</v>
      </c>
      <c r="D269" s="99" t="str">
        <f>+'3.1'!D10</f>
        <v>Nuevo</v>
      </c>
      <c r="E269" s="100">
        <f>+'3.1'!E10</f>
        <v>2</v>
      </c>
      <c r="F269" s="74">
        <f>+'3.1'!F10</f>
        <v>1.5</v>
      </c>
      <c r="G269" s="74">
        <f>+'3.1'!G10</f>
        <v>1</v>
      </c>
      <c r="H269" s="165">
        <f>+'3.1'!H10</f>
        <v>14</v>
      </c>
      <c r="I269" s="302">
        <f>+'3.1'!I10</f>
        <v>1.2537900000000011</v>
      </c>
    </row>
    <row r="270" spans="1:9" s="419" customFormat="1" ht="15.75" customHeight="1" thickBot="1" x14ac:dyDescent="0.25">
      <c r="A270" s="41"/>
      <c r="B270" s="15"/>
      <c r="C270" s="15"/>
      <c r="D270" s="15"/>
      <c r="E270" s="15"/>
      <c r="F270" s="46"/>
      <c r="G270" s="46"/>
      <c r="H270" s="144" t="s">
        <v>23</v>
      </c>
      <c r="I270" s="144">
        <f>SUM(I265:I269)</f>
        <v>7.6250900000000064</v>
      </c>
    </row>
    <row r="271" spans="1:9" s="419" customFormat="1" ht="15.75" customHeight="1" x14ac:dyDescent="0.2">
      <c r="A271" s="41"/>
      <c r="B271" s="110" t="s">
        <v>26</v>
      </c>
      <c r="C271" s="111" t="s">
        <v>30</v>
      </c>
      <c r="D271" s="41"/>
      <c r="E271" s="41"/>
      <c r="F271" s="41"/>
      <c r="G271" s="41"/>
      <c r="H271" s="41"/>
      <c r="I271" s="41"/>
    </row>
    <row r="272" spans="1:9" s="419" customFormat="1" ht="15.75" customHeight="1" x14ac:dyDescent="0.2">
      <c r="A272" s="41"/>
      <c r="B272" s="110" t="s">
        <v>27</v>
      </c>
      <c r="C272" s="111" t="s">
        <v>28</v>
      </c>
      <c r="D272" s="41"/>
      <c r="E272" s="41"/>
      <c r="F272" s="41"/>
      <c r="G272" s="41"/>
      <c r="H272" s="41"/>
      <c r="I272" s="41"/>
    </row>
    <row r="273" spans="1:9" s="419" customFormat="1" ht="15.75" customHeight="1" x14ac:dyDescent="0.2">
      <c r="A273" s="88"/>
      <c r="B273" s="110" t="s">
        <v>25</v>
      </c>
      <c r="C273" s="111" t="s">
        <v>29</v>
      </c>
      <c r="D273" s="41"/>
      <c r="E273" s="41"/>
      <c r="F273" s="41"/>
      <c r="G273" s="65"/>
      <c r="H273" s="111"/>
      <c r="I273" s="41"/>
    </row>
    <row r="274" spans="1:9" s="419" customFormat="1" ht="15.75" customHeight="1" x14ac:dyDescent="0.2">
      <c r="A274" s="41"/>
      <c r="B274" s="88"/>
      <c r="C274" s="60"/>
      <c r="D274" s="41"/>
      <c r="E274" s="41"/>
      <c r="F274" s="41"/>
      <c r="G274" s="65"/>
      <c r="H274" s="111"/>
      <c r="I274" s="41"/>
    </row>
    <row r="275" spans="1:9" s="419" customFormat="1" ht="15.75" customHeight="1" x14ac:dyDescent="0.2">
      <c r="A275" s="41"/>
      <c r="B275" s="53" t="s">
        <v>134</v>
      </c>
      <c r="C275" s="60"/>
      <c r="D275" s="41"/>
      <c r="E275" s="41"/>
      <c r="F275" s="41"/>
      <c r="G275" s="65"/>
      <c r="H275" s="111"/>
      <c r="I275" s="41"/>
    </row>
    <row r="276" spans="1:9" s="419" customFormat="1" ht="16.5" customHeight="1" thickBot="1" x14ac:dyDescent="0.25">
      <c r="A276" s="41"/>
      <c r="B276" s="53"/>
      <c r="C276" s="60"/>
      <c r="D276" s="41"/>
      <c r="E276" s="41"/>
      <c r="F276" s="41"/>
      <c r="G276" s="65"/>
      <c r="H276" s="111"/>
      <c r="I276" s="41"/>
    </row>
    <row r="277" spans="1:9" s="419" customFormat="1" ht="48" thickBot="1" x14ac:dyDescent="0.25">
      <c r="A277" s="15"/>
      <c r="B277" s="89" t="s">
        <v>84</v>
      </c>
      <c r="C277" s="107" t="s">
        <v>319</v>
      </c>
      <c r="D277" s="90" t="s">
        <v>78</v>
      </c>
      <c r="E277" s="90" t="s">
        <v>137</v>
      </c>
      <c r="F277" s="90" t="s">
        <v>136</v>
      </c>
      <c r="G277" s="192" t="s">
        <v>133</v>
      </c>
      <c r="H277" s="114" t="s">
        <v>244</v>
      </c>
      <c r="I277" s="41"/>
    </row>
    <row r="278" spans="1:9" s="419" customFormat="1" ht="18" x14ac:dyDescent="0.25">
      <c r="A278" s="417"/>
      <c r="B278" s="101" t="str">
        <f>+'3.1'!B19</f>
        <v>A1a</v>
      </c>
      <c r="C278" s="102">
        <f>+'3.1'!C19</f>
        <v>25</v>
      </c>
      <c r="D278" s="102" t="str">
        <f>+'3.1'!D19</f>
        <v>Nuevo</v>
      </c>
      <c r="E278" s="92">
        <f>+'3.1'!E19</f>
        <v>1</v>
      </c>
      <c r="F278" s="92">
        <f>+'3.1'!F19</f>
        <v>2</v>
      </c>
      <c r="G278" s="182">
        <f>+'3.1'!G19</f>
        <v>0.34</v>
      </c>
      <c r="H278" s="146">
        <f>+'3.1'!H19</f>
        <v>0.68</v>
      </c>
      <c r="I278" s="41"/>
    </row>
    <row r="279" spans="1:9" s="419" customFormat="1" ht="15" x14ac:dyDescent="0.2">
      <c r="A279" s="15"/>
      <c r="B279" s="93" t="str">
        <f>+'3.1'!B20</f>
        <v>A4</v>
      </c>
      <c r="C279" s="94" t="str">
        <f>+'3.1'!C20</f>
        <v>5+937</v>
      </c>
      <c r="D279" s="221" t="str">
        <f>+'3.1'!D20</f>
        <v>Nuevo</v>
      </c>
      <c r="E279" s="223">
        <f>+'3.1'!E20</f>
        <v>1</v>
      </c>
      <c r="F279" s="223">
        <f>+'3.1'!F20</f>
        <v>2</v>
      </c>
      <c r="G279" s="149">
        <f>+'3.1'!G20</f>
        <v>0.34</v>
      </c>
      <c r="H279" s="76">
        <f>+'3.1'!H20</f>
        <v>0.68</v>
      </c>
      <c r="I279" s="41"/>
    </row>
    <row r="280" spans="1:9" s="419" customFormat="1" ht="15" x14ac:dyDescent="0.2">
      <c r="A280" s="15"/>
      <c r="B280" s="93" t="str">
        <f>+'3.1'!B21</f>
        <v>A5a</v>
      </c>
      <c r="C280" s="94">
        <f>+'3.1'!C21</f>
        <v>6151</v>
      </c>
      <c r="D280" s="221" t="str">
        <f>+'3.1'!D21</f>
        <v>Nuevo</v>
      </c>
      <c r="E280" s="223">
        <f>+'3.1'!E21</f>
        <v>1</v>
      </c>
      <c r="F280" s="223">
        <f>+'3.1'!F21</f>
        <v>2</v>
      </c>
      <c r="G280" s="149">
        <f>+'3.1'!G21</f>
        <v>0.34</v>
      </c>
      <c r="H280" s="76">
        <f>+'3.1'!H21</f>
        <v>0.68</v>
      </c>
      <c r="I280" s="41"/>
    </row>
    <row r="281" spans="1:9" s="419" customFormat="1" ht="15.75" thickBot="1" x14ac:dyDescent="0.25">
      <c r="A281" s="15"/>
      <c r="B281" s="97" t="str">
        <f>+'3.1'!B22</f>
        <v>A7b</v>
      </c>
      <c r="C281" s="99">
        <f>+'3.1'!C22</f>
        <v>11143</v>
      </c>
      <c r="D281" s="99" t="str">
        <f>+'3.1'!D22</f>
        <v>Nuevo</v>
      </c>
      <c r="E281" s="186">
        <f>+'3.1'!E22</f>
        <v>1</v>
      </c>
      <c r="F281" s="186">
        <f>+'3.1'!F22</f>
        <v>2</v>
      </c>
      <c r="G281" s="150">
        <f>+'3.1'!G22</f>
        <v>0.34</v>
      </c>
      <c r="H281" s="302">
        <f>+'3.1'!H22</f>
        <v>0.68</v>
      </c>
      <c r="I281" s="41"/>
    </row>
    <row r="282" spans="1:9" s="419" customFormat="1" ht="16.5" thickBot="1" x14ac:dyDescent="0.25">
      <c r="A282" s="15"/>
      <c r="B282" s="15"/>
      <c r="C282" s="103"/>
      <c r="D282" s="194"/>
      <c r="E282" s="41"/>
      <c r="F282" s="105"/>
      <c r="G282" s="191" t="s">
        <v>23</v>
      </c>
      <c r="H282" s="196">
        <f>SUM(H278:H281)</f>
        <v>2.72</v>
      </c>
      <c r="I282" s="41"/>
    </row>
    <row r="283" spans="1:9" s="419" customFormat="1" ht="15" x14ac:dyDescent="0.2">
      <c r="A283" s="15"/>
      <c r="B283" s="88"/>
      <c r="C283" s="60"/>
      <c r="D283" s="41"/>
      <c r="E283" s="41"/>
      <c r="F283" s="41"/>
      <c r="G283" s="65"/>
      <c r="H283" s="111"/>
      <c r="I283" s="41"/>
    </row>
    <row r="284" spans="1:9" s="419" customFormat="1" ht="15.75" x14ac:dyDescent="0.2">
      <c r="A284" s="15"/>
      <c r="B284" s="53" t="s">
        <v>135</v>
      </c>
      <c r="C284" s="60"/>
      <c r="D284" s="41"/>
      <c r="E284" s="41"/>
      <c r="F284" s="41"/>
      <c r="G284" s="65"/>
      <c r="H284" s="111"/>
      <c r="I284" s="41"/>
    </row>
    <row r="285" spans="1:9" s="419" customFormat="1" ht="15.75" thickBot="1" x14ac:dyDescent="0.25">
      <c r="A285" s="15"/>
      <c r="B285" s="88"/>
      <c r="C285" s="60"/>
      <c r="D285" s="41"/>
      <c r="E285" s="41"/>
      <c r="F285" s="41"/>
      <c r="G285" s="65"/>
      <c r="H285" s="111"/>
      <c r="I285" s="41"/>
    </row>
    <row r="286" spans="1:9" s="419" customFormat="1" ht="48" thickBot="1" x14ac:dyDescent="0.25">
      <c r="A286" s="15"/>
      <c r="B286" s="89" t="s">
        <v>84</v>
      </c>
      <c r="C286" s="107" t="s">
        <v>319</v>
      </c>
      <c r="D286" s="90" t="s">
        <v>78</v>
      </c>
      <c r="E286" s="90" t="s">
        <v>137</v>
      </c>
      <c r="F286" s="90" t="s">
        <v>136</v>
      </c>
      <c r="G286" s="192" t="s">
        <v>133</v>
      </c>
      <c r="H286" s="114" t="s">
        <v>244</v>
      </c>
      <c r="I286" s="41"/>
    </row>
    <row r="287" spans="1:9" s="419" customFormat="1" ht="30.75" thickBot="1" x14ac:dyDescent="0.25">
      <c r="A287" s="15"/>
      <c r="B287" s="350" t="str">
        <f>+'3.1'!B28</f>
        <v>-</v>
      </c>
      <c r="C287" s="351" t="str">
        <f>+'3.1'!C28</f>
        <v>0+000 a 11+168</v>
      </c>
      <c r="D287" s="180" t="str">
        <f>+'3.1'!D28</f>
        <v>Nuevo</v>
      </c>
      <c r="E287" s="347">
        <f>+'3.1'!E28</f>
        <v>72</v>
      </c>
      <c r="F287" s="347">
        <f>+'3.1'!F28</f>
        <v>144</v>
      </c>
      <c r="G287" s="348">
        <f>+'3.1'!G28</f>
        <v>0.34</v>
      </c>
      <c r="H287" s="349">
        <f>+'3.1'!H28</f>
        <v>48.96</v>
      </c>
      <c r="I287" s="41"/>
    </row>
    <row r="288" spans="1:9" s="419" customFormat="1" ht="16.5" thickBot="1" x14ac:dyDescent="0.25">
      <c r="A288" s="15"/>
      <c r="B288" s="15"/>
      <c r="C288" s="103"/>
      <c r="D288" s="194"/>
      <c r="E288" s="160"/>
      <c r="F288" s="105"/>
      <c r="G288" s="191" t="s">
        <v>23</v>
      </c>
      <c r="H288" s="196">
        <f>SUM(H287:H287)</f>
        <v>48.96</v>
      </c>
      <c r="I288" s="41"/>
    </row>
    <row r="289" spans="1:9" s="419" customFormat="1" ht="15.75" thickBot="1" x14ac:dyDescent="0.25">
      <c r="A289" s="15"/>
      <c r="B289" s="88"/>
      <c r="C289" s="60"/>
      <c r="D289" s="41"/>
      <c r="E289" s="41"/>
      <c r="F289" s="41"/>
      <c r="G289" s="41"/>
      <c r="H289" s="41"/>
      <c r="I289" s="41"/>
    </row>
    <row r="290" spans="1:9" s="419" customFormat="1" ht="15" customHeight="1" x14ac:dyDescent="0.2">
      <c r="A290" s="15"/>
      <c r="B290" s="832" t="str">
        <f>+B260</f>
        <v>Hormigón de cemento portland H-8, excluida la armadura</v>
      </c>
      <c r="C290" s="833"/>
      <c r="D290" s="833"/>
      <c r="E290" s="833"/>
      <c r="F290" s="834"/>
      <c r="G290" s="838">
        <f>+H288+H282+I270</f>
        <v>59.305090000000007</v>
      </c>
      <c r="H290" s="838"/>
      <c r="I290" s="840" t="s">
        <v>242</v>
      </c>
    </row>
    <row r="291" spans="1:9" s="419" customFormat="1" ht="15.75" customHeight="1" thickBot="1" x14ac:dyDescent="0.25">
      <c r="A291" s="15"/>
      <c r="B291" s="835"/>
      <c r="C291" s="836"/>
      <c r="D291" s="836"/>
      <c r="E291" s="836"/>
      <c r="F291" s="837"/>
      <c r="G291" s="839"/>
      <c r="H291" s="839"/>
      <c r="I291" s="841"/>
    </row>
    <row r="292" spans="1:9" s="419" customFormat="1" ht="15" x14ac:dyDescent="0.2">
      <c r="A292" s="15"/>
      <c r="B292" s="110"/>
      <c r="C292" s="111"/>
      <c r="D292" s="41"/>
      <c r="E292" s="41"/>
      <c r="F292" s="41"/>
      <c r="G292" s="65"/>
      <c r="H292" s="111"/>
      <c r="I292" s="41"/>
    </row>
    <row r="293" spans="1:9" s="419" customFormat="1" ht="20.25" x14ac:dyDescent="0.3">
      <c r="A293" s="278" t="str">
        <f>+PRESUPUESTO!C26</f>
        <v>3.2</v>
      </c>
      <c r="B293" s="290" t="str">
        <f>+PRESUPUESTO!E26</f>
        <v>Hormigón de cemento portland H-13, excluida la armadura</v>
      </c>
      <c r="C293" s="60"/>
      <c r="D293" s="41"/>
      <c r="E293" s="41"/>
      <c r="F293" s="41"/>
      <c r="G293" s="65"/>
      <c r="H293" s="111"/>
      <c r="I293" s="41"/>
    </row>
    <row r="294" spans="1:9" s="419" customFormat="1" ht="15" x14ac:dyDescent="0.2">
      <c r="A294" s="15"/>
      <c r="B294" s="88"/>
      <c r="C294" s="60"/>
      <c r="D294" s="41"/>
      <c r="E294" s="41"/>
      <c r="F294" s="41"/>
      <c r="G294" s="65"/>
      <c r="H294" s="111"/>
      <c r="I294" s="41"/>
    </row>
    <row r="295" spans="1:9" s="419" customFormat="1" ht="15.75" x14ac:dyDescent="0.25">
      <c r="A295" s="15"/>
      <c r="B295" s="53" t="s">
        <v>91</v>
      </c>
      <c r="C295" s="38"/>
      <c r="D295" s="13"/>
      <c r="E295" s="13"/>
      <c r="F295" s="13"/>
      <c r="G295" s="41"/>
      <c r="H295" s="41"/>
      <c r="I295" s="41"/>
    </row>
    <row r="296" spans="1:9" s="419" customFormat="1" ht="15.75" thickBot="1" x14ac:dyDescent="0.25">
      <c r="A296" s="15"/>
      <c r="B296" s="88"/>
      <c r="C296" s="13"/>
      <c r="D296" s="13"/>
      <c r="E296" s="13"/>
      <c r="F296" s="13"/>
      <c r="G296" s="13"/>
      <c r="H296" s="41"/>
      <c r="I296" s="41"/>
    </row>
    <row r="297" spans="1:9" s="419" customFormat="1" ht="48" thickBot="1" x14ac:dyDescent="0.25">
      <c r="A297" s="15"/>
      <c r="B297" s="106" t="s">
        <v>84</v>
      </c>
      <c r="C297" s="107" t="s">
        <v>319</v>
      </c>
      <c r="D297" s="108" t="s">
        <v>78</v>
      </c>
      <c r="E297" s="109" t="s">
        <v>79</v>
      </c>
      <c r="F297" s="300" t="s">
        <v>113</v>
      </c>
      <c r="G297" s="300" t="s">
        <v>112</v>
      </c>
      <c r="H297" s="301" t="s">
        <v>111</v>
      </c>
      <c r="I297" s="124" t="s">
        <v>245</v>
      </c>
    </row>
    <row r="298" spans="1:9" s="419" customFormat="1" ht="15" x14ac:dyDescent="0.2">
      <c r="A298" s="15"/>
      <c r="B298" s="219" t="str">
        <f>+'3.2'!B6</f>
        <v>A2</v>
      </c>
      <c r="C298" s="220" t="str">
        <f>+'3.2'!C6</f>
        <v>3+698</v>
      </c>
      <c r="D298" s="221" t="str">
        <f>+'3.2'!D6</f>
        <v>Nuevo</v>
      </c>
      <c r="E298" s="343">
        <f>+'3.2'!E6</f>
        <v>2</v>
      </c>
      <c r="F298" s="344">
        <f>+'3.2'!F6</f>
        <v>1.5</v>
      </c>
      <c r="G298" s="344">
        <f>+'3.2'!G6</f>
        <v>1</v>
      </c>
      <c r="H298" s="172">
        <f>+'3.2'!H6</f>
        <v>16</v>
      </c>
      <c r="I298" s="172">
        <f>+'3.2'!I6</f>
        <v>32.299999999999997</v>
      </c>
    </row>
    <row r="299" spans="1:9" s="419" customFormat="1" ht="15" x14ac:dyDescent="0.2">
      <c r="A299" s="15"/>
      <c r="B299" s="93" t="str">
        <f>+'3.2'!B7</f>
        <v>A3</v>
      </c>
      <c r="C299" s="96" t="str">
        <f>+'3.2'!C7</f>
        <v>4+433</v>
      </c>
      <c r="D299" s="94" t="str">
        <f>+'3.2'!D7</f>
        <v>Nuevo</v>
      </c>
      <c r="E299" s="95">
        <f>+'3.2'!E7</f>
        <v>2</v>
      </c>
      <c r="F299" s="72">
        <f>+'3.2'!F7</f>
        <v>4</v>
      </c>
      <c r="G299" s="72">
        <f>+'3.2'!G7</f>
        <v>2</v>
      </c>
      <c r="H299" s="73">
        <f>+'3.2'!H7</f>
        <v>16</v>
      </c>
      <c r="I299" s="73">
        <f>+'3.2'!I7</f>
        <v>32.299999999999997</v>
      </c>
    </row>
    <row r="300" spans="1:9" s="419" customFormat="1" ht="15" x14ac:dyDescent="0.2">
      <c r="A300" s="15"/>
      <c r="B300" s="93" t="str">
        <f>+'3.2'!B8</f>
        <v>A5</v>
      </c>
      <c r="C300" s="96" t="str">
        <f>+'3.2'!C8</f>
        <v>6+691</v>
      </c>
      <c r="D300" s="94" t="str">
        <f>+'3.2'!D8</f>
        <v>Nuevo</v>
      </c>
      <c r="E300" s="95">
        <f>+'3.2'!E8</f>
        <v>3</v>
      </c>
      <c r="F300" s="72">
        <f>+'3.2'!F8</f>
        <v>1.5</v>
      </c>
      <c r="G300" s="72">
        <f>+'3.2'!G8</f>
        <v>1</v>
      </c>
      <c r="H300" s="73">
        <f>+'3.2'!H8</f>
        <v>16</v>
      </c>
      <c r="I300" s="73">
        <f>+'3.2'!I8</f>
        <v>43.3</v>
      </c>
    </row>
    <row r="301" spans="1:9" s="419" customFormat="1" ht="15" x14ac:dyDescent="0.2">
      <c r="A301" s="15"/>
      <c r="B301" s="93" t="str">
        <f>+'3.2'!B9</f>
        <v>A6</v>
      </c>
      <c r="C301" s="96" t="str">
        <f>+'3.2'!C9</f>
        <v>7+952</v>
      </c>
      <c r="D301" s="94" t="str">
        <f>+'3.2'!D9</f>
        <v>Nuevo</v>
      </c>
      <c r="E301" s="95">
        <f>+'3.2'!E9</f>
        <v>2</v>
      </c>
      <c r="F301" s="72">
        <f>+'3.2'!F9</f>
        <v>4</v>
      </c>
      <c r="G301" s="72">
        <f>+'3.2'!G9</f>
        <v>1</v>
      </c>
      <c r="H301" s="73">
        <f>+'3.2'!H9</f>
        <v>16</v>
      </c>
      <c r="I301" s="73">
        <f>+'3.2'!I9</f>
        <v>62.83</v>
      </c>
    </row>
    <row r="302" spans="1:9" s="419" customFormat="1" ht="15.75" thickBot="1" x14ac:dyDescent="0.25">
      <c r="A302" s="15"/>
      <c r="B302" s="97" t="str">
        <f>+'3.2'!B10</f>
        <v>A7</v>
      </c>
      <c r="C302" s="98" t="str">
        <f>+'3.2'!C10</f>
        <v>10+128</v>
      </c>
      <c r="D302" s="99" t="str">
        <f>+'3.2'!D10</f>
        <v>Nuevo</v>
      </c>
      <c r="E302" s="100">
        <f>+'3.2'!E10</f>
        <v>2</v>
      </c>
      <c r="F302" s="74">
        <f>+'3.2'!F10</f>
        <v>1.5</v>
      </c>
      <c r="G302" s="74">
        <f>+'3.2'!G10</f>
        <v>1</v>
      </c>
      <c r="H302" s="165">
        <f>+'3.2'!H10</f>
        <v>14</v>
      </c>
      <c r="I302" s="165">
        <f>+'3.2'!I10</f>
        <v>34.46</v>
      </c>
    </row>
    <row r="303" spans="1:9" s="419" customFormat="1" ht="16.5" thickBot="1" x14ac:dyDescent="0.25">
      <c r="A303" s="15"/>
      <c r="B303" s="103"/>
      <c r="C303" s="15"/>
      <c r="D303" s="15"/>
      <c r="E303" s="15"/>
      <c r="F303" s="46"/>
      <c r="G303" s="46"/>
      <c r="H303" s="144" t="s">
        <v>23</v>
      </c>
      <c r="I303" s="144">
        <f>SUM(I298:I302)</f>
        <v>205.19</v>
      </c>
    </row>
    <row r="304" spans="1:9" s="419" customFormat="1" ht="15" x14ac:dyDescent="0.2">
      <c r="A304" s="15"/>
      <c r="B304" s="110" t="s">
        <v>26</v>
      </c>
      <c r="C304" s="111" t="s">
        <v>30</v>
      </c>
      <c r="D304" s="41"/>
      <c r="E304" s="15"/>
      <c r="F304" s="15"/>
      <c r="G304" s="46"/>
      <c r="H304" s="46"/>
      <c r="I304" s="41"/>
    </row>
    <row r="305" spans="1:9" s="419" customFormat="1" ht="15" x14ac:dyDescent="0.2">
      <c r="A305" s="15"/>
      <c r="B305" s="110" t="s">
        <v>27</v>
      </c>
      <c r="C305" s="111" t="s">
        <v>28</v>
      </c>
      <c r="D305" s="41"/>
      <c r="E305" s="41"/>
      <c r="F305" s="41"/>
      <c r="G305" s="41"/>
      <c r="H305" s="41"/>
      <c r="I305" s="41"/>
    </row>
    <row r="306" spans="1:9" s="419" customFormat="1" ht="15.75" customHeight="1" x14ac:dyDescent="0.2">
      <c r="A306" s="15"/>
      <c r="B306" s="110" t="s">
        <v>25</v>
      </c>
      <c r="C306" s="111" t="s">
        <v>29</v>
      </c>
      <c r="D306" s="41"/>
      <c r="E306" s="41"/>
      <c r="F306" s="41"/>
      <c r="G306" s="65"/>
      <c r="H306" s="111"/>
      <c r="I306" s="41"/>
    </row>
    <row r="307" spans="1:9" s="419" customFormat="1" ht="15.75" customHeight="1" x14ac:dyDescent="0.2">
      <c r="A307" s="15"/>
      <c r="B307" s="110"/>
      <c r="C307" s="111"/>
      <c r="D307" s="41"/>
      <c r="E307" s="41"/>
      <c r="F307" s="41"/>
      <c r="G307" s="65"/>
      <c r="H307" s="111"/>
      <c r="I307" s="41"/>
    </row>
    <row r="308" spans="1:9" s="419" customFormat="1" ht="15.75" x14ac:dyDescent="0.2">
      <c r="A308" s="15"/>
      <c r="B308" s="53" t="s">
        <v>134</v>
      </c>
      <c r="C308" s="60"/>
      <c r="D308" s="41"/>
      <c r="E308" s="41"/>
      <c r="F308" s="41"/>
      <c r="G308" s="65"/>
      <c r="H308" s="111"/>
      <c r="I308" s="41"/>
    </row>
    <row r="309" spans="1:9" s="419" customFormat="1" ht="18.75" thickBot="1" x14ac:dyDescent="0.3">
      <c r="A309" s="417"/>
      <c r="B309" s="53"/>
      <c r="C309" s="60"/>
      <c r="D309" s="41"/>
      <c r="E309" s="41"/>
      <c r="F309" s="41"/>
      <c r="G309" s="65"/>
      <c r="H309" s="111"/>
      <c r="I309" s="41"/>
    </row>
    <row r="310" spans="1:9" s="419" customFormat="1" ht="48" thickBot="1" x14ac:dyDescent="0.25">
      <c r="A310" s="15"/>
      <c r="B310" s="106" t="s">
        <v>84</v>
      </c>
      <c r="C310" s="107" t="s">
        <v>319</v>
      </c>
      <c r="D310" s="108" t="s">
        <v>78</v>
      </c>
      <c r="E310" s="108" t="s">
        <v>137</v>
      </c>
      <c r="F310" s="108" t="s">
        <v>136</v>
      </c>
      <c r="G310" s="177" t="s">
        <v>133</v>
      </c>
      <c r="H310" s="124" t="s">
        <v>245</v>
      </c>
      <c r="I310" s="41"/>
    </row>
    <row r="311" spans="1:9" s="419" customFormat="1" ht="15" x14ac:dyDescent="0.2">
      <c r="A311" s="15"/>
      <c r="B311" s="101" t="str">
        <f>+'3.2'!B19</f>
        <v>A1a</v>
      </c>
      <c r="C311" s="102">
        <f>+'3.2'!C19</f>
        <v>25</v>
      </c>
      <c r="D311" s="102" t="str">
        <f>+'3.2'!D19</f>
        <v>Nuevo</v>
      </c>
      <c r="E311" s="92">
        <f>+'3.2'!E19</f>
        <v>1</v>
      </c>
      <c r="F311" s="92">
        <f>+'3.2'!F19</f>
        <v>2</v>
      </c>
      <c r="G311" s="182">
        <f>+'3.2'!G19</f>
        <v>0.94</v>
      </c>
      <c r="H311" s="146">
        <f>+'3.2'!H19</f>
        <v>1.88</v>
      </c>
      <c r="I311" s="41"/>
    </row>
    <row r="312" spans="1:9" s="419" customFormat="1" ht="15" x14ac:dyDescent="0.2">
      <c r="A312" s="15"/>
      <c r="B312" s="93" t="str">
        <f>+'3.2'!B20</f>
        <v>A4</v>
      </c>
      <c r="C312" s="94" t="str">
        <f>+'3.2'!C20</f>
        <v>5+937</v>
      </c>
      <c r="D312" s="221" t="str">
        <f>+'3.2'!D20</f>
        <v>Nuevo</v>
      </c>
      <c r="E312" s="223">
        <f>+'3.2'!E20</f>
        <v>1</v>
      </c>
      <c r="F312" s="223">
        <f>+'3.2'!F20</f>
        <v>2</v>
      </c>
      <c r="G312" s="73">
        <f>+'3.2'!G20</f>
        <v>0.94</v>
      </c>
      <c r="H312" s="76">
        <f>+'3.2'!H20</f>
        <v>1.88</v>
      </c>
      <c r="I312" s="41"/>
    </row>
    <row r="313" spans="1:9" s="419" customFormat="1" ht="15" x14ac:dyDescent="0.2">
      <c r="A313" s="15"/>
      <c r="B313" s="93" t="str">
        <f>+'3.2'!B21</f>
        <v>A5a</v>
      </c>
      <c r="C313" s="94">
        <f>+'3.2'!C21</f>
        <v>6151</v>
      </c>
      <c r="D313" s="221" t="str">
        <f>+'3.2'!D21</f>
        <v>Nuevo</v>
      </c>
      <c r="E313" s="223">
        <f>+'3.2'!E21</f>
        <v>1</v>
      </c>
      <c r="F313" s="223">
        <f>+'3.2'!F21</f>
        <v>2</v>
      </c>
      <c r="G313" s="73">
        <f>+'3.2'!G21</f>
        <v>0.94</v>
      </c>
      <c r="H313" s="148">
        <f>+'3.2'!H21</f>
        <v>1.88</v>
      </c>
      <c r="I313" s="41"/>
    </row>
    <row r="314" spans="1:9" s="419" customFormat="1" ht="15.75" thickBot="1" x14ac:dyDescent="0.25">
      <c r="A314" s="15"/>
      <c r="B314" s="224" t="str">
        <f>+'3.2'!B22</f>
        <v>A7b</v>
      </c>
      <c r="C314" s="226">
        <f>+'3.2'!C22</f>
        <v>11143</v>
      </c>
      <c r="D314" s="226" t="str">
        <f>+'3.2'!D22</f>
        <v>Nuevo</v>
      </c>
      <c r="E314" s="227">
        <f>+'3.2'!E22</f>
        <v>1</v>
      </c>
      <c r="F314" s="227">
        <f>+'3.2'!F22</f>
        <v>2</v>
      </c>
      <c r="G314" s="228">
        <f>+'3.2'!G22</f>
        <v>0.94</v>
      </c>
      <c r="H314" s="82">
        <f>+'3.2'!H22</f>
        <v>1.88</v>
      </c>
      <c r="I314" s="41"/>
    </row>
    <row r="315" spans="1:9" s="419" customFormat="1" ht="16.5" thickBot="1" x14ac:dyDescent="0.25">
      <c r="A315" s="15"/>
      <c r="B315" s="15"/>
      <c r="C315" s="103"/>
      <c r="D315" s="194"/>
      <c r="E315" s="41"/>
      <c r="F315" s="105"/>
      <c r="G315" s="191" t="s">
        <v>23</v>
      </c>
      <c r="H315" s="196">
        <f>SUM(H311:H314)</f>
        <v>7.52</v>
      </c>
      <c r="I315" s="41"/>
    </row>
    <row r="316" spans="1:9" s="419" customFormat="1" ht="15" x14ac:dyDescent="0.2">
      <c r="A316" s="15"/>
      <c r="B316" s="88"/>
      <c r="C316" s="60"/>
      <c r="D316" s="41"/>
      <c r="E316" s="41"/>
      <c r="F316" s="41"/>
      <c r="G316" s="65"/>
      <c r="H316" s="111"/>
      <c r="I316" s="41"/>
    </row>
    <row r="317" spans="1:9" s="419" customFormat="1" ht="15.75" x14ac:dyDescent="0.2">
      <c r="A317" s="15"/>
      <c r="B317" s="53" t="s">
        <v>135</v>
      </c>
      <c r="C317" s="60"/>
      <c r="D317" s="41"/>
      <c r="E317" s="41"/>
      <c r="F317" s="41"/>
      <c r="G317" s="65"/>
      <c r="H317" s="111"/>
      <c r="I317" s="41"/>
    </row>
    <row r="318" spans="1:9" s="419" customFormat="1" ht="15.75" thickBot="1" x14ac:dyDescent="0.25">
      <c r="A318" s="15"/>
      <c r="B318" s="88"/>
      <c r="C318" s="60"/>
      <c r="D318" s="41"/>
      <c r="E318" s="41"/>
      <c r="F318" s="41"/>
      <c r="G318" s="65"/>
      <c r="H318" s="111"/>
      <c r="I318" s="41"/>
    </row>
    <row r="319" spans="1:9" s="419" customFormat="1" ht="48" thickBot="1" x14ac:dyDescent="0.25">
      <c r="A319" s="15"/>
      <c r="B319" s="89" t="s">
        <v>84</v>
      </c>
      <c r="C319" s="107" t="s">
        <v>319</v>
      </c>
      <c r="D319" s="90" t="s">
        <v>78</v>
      </c>
      <c r="E319" s="90" t="s">
        <v>137</v>
      </c>
      <c r="F319" s="90" t="s">
        <v>136</v>
      </c>
      <c r="G319" s="192" t="s">
        <v>133</v>
      </c>
      <c r="H319" s="114" t="s">
        <v>245</v>
      </c>
      <c r="I319" s="41"/>
    </row>
    <row r="320" spans="1:9" s="419" customFormat="1" ht="30.75" thickBot="1" x14ac:dyDescent="0.25">
      <c r="A320" s="15"/>
      <c r="B320" s="346" t="str">
        <f>+'3.2'!B28</f>
        <v>-</v>
      </c>
      <c r="C320" s="180" t="str">
        <f>+'3.2'!C28</f>
        <v>0+000 a 11+168</v>
      </c>
      <c r="D320" s="180" t="str">
        <f>+'3.2'!D28</f>
        <v>Nuevo</v>
      </c>
      <c r="E320" s="347">
        <f>+'3.2'!E28</f>
        <v>72</v>
      </c>
      <c r="F320" s="347">
        <f>+'3.2'!F28</f>
        <v>144</v>
      </c>
      <c r="G320" s="348">
        <f>+'3.2'!G28</f>
        <v>0.94</v>
      </c>
      <c r="H320" s="349">
        <f>+'3.2'!H28</f>
        <v>135.35999999999999</v>
      </c>
      <c r="I320" s="41"/>
    </row>
    <row r="321" spans="1:10" s="419" customFormat="1" ht="16.5" thickBot="1" x14ac:dyDescent="0.25">
      <c r="A321" s="15"/>
      <c r="B321" s="15"/>
      <c r="C321" s="103"/>
      <c r="D321" s="194"/>
      <c r="E321" s="41"/>
      <c r="F321" s="105"/>
      <c r="G321" s="191" t="s">
        <v>23</v>
      </c>
      <c r="H321" s="196">
        <f>SUM(H320:H320)</f>
        <v>135.35999999999999</v>
      </c>
      <c r="I321" s="41"/>
    </row>
    <row r="322" spans="1:10" s="419" customFormat="1" ht="15.75" thickBot="1" x14ac:dyDescent="0.25">
      <c r="A322" s="15"/>
      <c r="B322" s="88"/>
      <c r="C322" s="60"/>
      <c r="D322" s="41"/>
      <c r="E322" s="41"/>
      <c r="F322" s="41"/>
      <c r="G322" s="41"/>
      <c r="H322" s="41"/>
      <c r="I322" s="41"/>
    </row>
    <row r="323" spans="1:10" s="419" customFormat="1" ht="15" x14ac:dyDescent="0.2">
      <c r="A323" s="15"/>
      <c r="B323" s="832" t="str">
        <f>+B293</f>
        <v>Hormigón de cemento portland H-13, excluida la armadura</v>
      </c>
      <c r="C323" s="833"/>
      <c r="D323" s="833"/>
      <c r="E323" s="833"/>
      <c r="F323" s="834"/>
      <c r="G323" s="838">
        <f>I303+H315+H321</f>
        <v>348.07</v>
      </c>
      <c r="H323" s="838"/>
      <c r="I323" s="840" t="s">
        <v>242</v>
      </c>
    </row>
    <row r="324" spans="1:10" s="419" customFormat="1" ht="15.75" thickBot="1" x14ac:dyDescent="0.25">
      <c r="A324" s="15"/>
      <c r="B324" s="835"/>
      <c r="C324" s="836"/>
      <c r="D324" s="836"/>
      <c r="E324" s="836"/>
      <c r="F324" s="837"/>
      <c r="G324" s="839"/>
      <c r="H324" s="839"/>
      <c r="I324" s="841"/>
    </row>
    <row r="325" spans="1:10" s="419" customFormat="1" ht="15" x14ac:dyDescent="0.2">
      <c r="A325" s="15"/>
      <c r="B325" s="88"/>
      <c r="C325" s="60"/>
      <c r="D325" s="41"/>
      <c r="E325" s="41"/>
      <c r="F325" s="41"/>
      <c r="G325" s="65"/>
      <c r="H325" s="111"/>
      <c r="I325" s="41"/>
    </row>
    <row r="326" spans="1:10" s="419" customFormat="1" ht="20.25" x14ac:dyDescent="0.3">
      <c r="A326" s="278" t="str">
        <f>+PRESUPUESTO!C27</f>
        <v>3.3</v>
      </c>
      <c r="B326" s="290" t="str">
        <f>+PRESUPUESTO!E27</f>
        <v>Hormigón de cemento portland H-21, excluida la armadura</v>
      </c>
      <c r="C326" s="60"/>
      <c r="D326" s="41"/>
      <c r="E326" s="41"/>
      <c r="F326" s="41"/>
      <c r="G326" s="65"/>
      <c r="H326" s="111"/>
      <c r="I326" s="41"/>
    </row>
    <row r="327" spans="1:10" s="419" customFormat="1" ht="15" x14ac:dyDescent="0.2">
      <c r="A327" s="15"/>
      <c r="B327" s="194"/>
      <c r="C327" s="194"/>
      <c r="D327" s="194"/>
      <c r="E327" s="194"/>
      <c r="F327" s="194"/>
      <c r="G327" s="194"/>
      <c r="H327" s="422"/>
      <c r="I327" s="41"/>
    </row>
    <row r="328" spans="1:10" s="419" customFormat="1" ht="15.75" x14ac:dyDescent="0.25">
      <c r="A328" s="15"/>
      <c r="B328" s="53" t="s">
        <v>91</v>
      </c>
      <c r="C328" s="38"/>
      <c r="D328" s="13"/>
      <c r="E328" s="13"/>
      <c r="F328" s="13"/>
      <c r="G328" s="41"/>
      <c r="H328" s="41"/>
      <c r="I328" s="41"/>
      <c r="J328" s="41"/>
    </row>
    <row r="329" spans="1:10" s="419" customFormat="1" ht="15.75" thickBot="1" x14ac:dyDescent="0.25">
      <c r="A329" s="15"/>
      <c r="B329" s="88"/>
      <c r="C329" s="13"/>
      <c r="D329" s="13"/>
      <c r="E329" s="13"/>
      <c r="F329" s="13"/>
      <c r="G329" s="13"/>
      <c r="H329" s="41"/>
      <c r="I329" s="41"/>
      <c r="J329" s="41"/>
    </row>
    <row r="330" spans="1:10" s="419" customFormat="1" ht="48" thickBot="1" x14ac:dyDescent="0.25">
      <c r="A330" s="15"/>
      <c r="B330" s="106" t="s">
        <v>84</v>
      </c>
      <c r="C330" s="107" t="s">
        <v>319</v>
      </c>
      <c r="D330" s="108" t="s">
        <v>78</v>
      </c>
      <c r="E330" s="109" t="s">
        <v>79</v>
      </c>
      <c r="F330" s="300" t="s">
        <v>113</v>
      </c>
      <c r="G330" s="300" t="s">
        <v>112</v>
      </c>
      <c r="H330" s="345" t="s">
        <v>111</v>
      </c>
      <c r="I330" s="124" t="s">
        <v>246</v>
      </c>
      <c r="J330" s="41"/>
    </row>
    <row r="331" spans="1:10" s="419" customFormat="1" ht="15" x14ac:dyDescent="0.2">
      <c r="A331" s="15"/>
      <c r="B331" s="219" t="str">
        <f>+'3.3'!B6</f>
        <v>A2</v>
      </c>
      <c r="C331" s="220" t="str">
        <f>+'3.3'!C6</f>
        <v>3+698</v>
      </c>
      <c r="D331" s="221" t="str">
        <f>+'3.3'!D6</f>
        <v>Nuevo</v>
      </c>
      <c r="E331" s="343">
        <f>+'3.3'!E6</f>
        <v>2</v>
      </c>
      <c r="F331" s="344">
        <f>+'3.3'!F6</f>
        <v>1.5</v>
      </c>
      <c r="G331" s="344">
        <f>+'3.3'!G6</f>
        <v>1</v>
      </c>
      <c r="H331" s="222">
        <f>+'3.3'!H6</f>
        <v>16</v>
      </c>
      <c r="I331" s="76">
        <f>+'3.3'!I6</f>
        <v>13.575000000000001</v>
      </c>
      <c r="J331" s="41"/>
    </row>
    <row r="332" spans="1:10" s="419" customFormat="1" ht="15" x14ac:dyDescent="0.2">
      <c r="A332" s="15"/>
      <c r="B332" s="93" t="str">
        <f>+'3.3'!B7</f>
        <v>A3</v>
      </c>
      <c r="C332" s="96" t="str">
        <f>+'3.3'!C7</f>
        <v>4+433</v>
      </c>
      <c r="D332" s="94" t="str">
        <f>+'3.3'!D7</f>
        <v>Nuevo</v>
      </c>
      <c r="E332" s="95">
        <f>+'3.3'!E7</f>
        <v>2</v>
      </c>
      <c r="F332" s="72">
        <f>+'3.3'!F7</f>
        <v>4</v>
      </c>
      <c r="G332" s="72">
        <f>+'3.3'!G7</f>
        <v>2</v>
      </c>
      <c r="H332" s="149">
        <f>+'3.3'!H7</f>
        <v>16</v>
      </c>
      <c r="I332" s="76">
        <f>+'3.3'!I7</f>
        <v>13.575000000000001</v>
      </c>
      <c r="J332" s="41"/>
    </row>
    <row r="333" spans="1:10" s="419" customFormat="1" ht="15" x14ac:dyDescent="0.2">
      <c r="A333" s="15"/>
      <c r="B333" s="93" t="str">
        <f>+'3.3'!B8</f>
        <v>A5</v>
      </c>
      <c r="C333" s="96" t="str">
        <f>+'3.3'!C8</f>
        <v>6+691</v>
      </c>
      <c r="D333" s="94" t="str">
        <f>+'3.3'!D8</f>
        <v>Nuevo</v>
      </c>
      <c r="E333" s="95">
        <f>+'3.3'!E8</f>
        <v>3</v>
      </c>
      <c r="F333" s="72">
        <f>+'3.3'!F8</f>
        <v>1.5</v>
      </c>
      <c r="G333" s="72">
        <f>+'3.3'!G8</f>
        <v>1</v>
      </c>
      <c r="H333" s="149">
        <f>+'3.3'!H8</f>
        <v>16</v>
      </c>
      <c r="I333" s="76">
        <f>+'3.3'!I8</f>
        <v>19.91</v>
      </c>
      <c r="J333" s="41"/>
    </row>
    <row r="334" spans="1:10" s="419" customFormat="1" ht="15" x14ac:dyDescent="0.2">
      <c r="A334" s="15"/>
      <c r="B334" s="93" t="str">
        <f>+'3.3'!B9</f>
        <v>A6</v>
      </c>
      <c r="C334" s="96" t="str">
        <f>+'3.3'!C9</f>
        <v>7+952</v>
      </c>
      <c r="D334" s="94" t="str">
        <f>+'3.3'!D9</f>
        <v>Nuevo</v>
      </c>
      <c r="E334" s="95">
        <f>+'3.3'!E9</f>
        <v>2</v>
      </c>
      <c r="F334" s="72">
        <f>+'3.3'!F9</f>
        <v>4</v>
      </c>
      <c r="G334" s="72">
        <f>+'3.3'!G9</f>
        <v>1</v>
      </c>
      <c r="H334" s="149">
        <f>+'3.3'!H9</f>
        <v>16</v>
      </c>
      <c r="I334" s="76">
        <f>+'3.3'!I9</f>
        <v>36.356500000000004</v>
      </c>
      <c r="J334" s="41"/>
    </row>
    <row r="335" spans="1:10" s="419" customFormat="1" ht="15.75" thickBot="1" x14ac:dyDescent="0.25">
      <c r="A335" s="15"/>
      <c r="B335" s="97" t="str">
        <f>+'3.3'!B10</f>
        <v>A7</v>
      </c>
      <c r="C335" s="98" t="str">
        <f>+'3.3'!C10</f>
        <v>10+128</v>
      </c>
      <c r="D335" s="99" t="str">
        <f>+'3.3'!D10</f>
        <v>Nuevo</v>
      </c>
      <c r="E335" s="100">
        <f>+'3.3'!E10</f>
        <v>2</v>
      </c>
      <c r="F335" s="74">
        <f>+'3.3'!F10</f>
        <v>1.5</v>
      </c>
      <c r="G335" s="74">
        <f>+'3.3'!G10</f>
        <v>1</v>
      </c>
      <c r="H335" s="150">
        <f>+'3.3'!H10</f>
        <v>14</v>
      </c>
      <c r="I335" s="302">
        <f>+'3.3'!I10</f>
        <v>19.403749999999999</v>
      </c>
      <c r="J335" s="41"/>
    </row>
    <row r="336" spans="1:10" s="419" customFormat="1" ht="16.5" thickBot="1" x14ac:dyDescent="0.3">
      <c r="A336" s="15"/>
      <c r="B336" s="15"/>
      <c r="C336" s="15"/>
      <c r="D336" s="15"/>
      <c r="E336" s="15"/>
      <c r="F336" s="46"/>
      <c r="G336" s="46"/>
      <c r="H336" s="121" t="s">
        <v>23</v>
      </c>
      <c r="I336" s="121">
        <f>SUM(I331:I335)</f>
        <v>102.82025000000002</v>
      </c>
      <c r="J336" s="41"/>
    </row>
    <row r="337" spans="1:10" s="419" customFormat="1" ht="15.75" customHeight="1" x14ac:dyDescent="0.2">
      <c r="A337" s="15"/>
      <c r="B337" s="110" t="s">
        <v>26</v>
      </c>
      <c r="C337" s="111" t="s">
        <v>30</v>
      </c>
      <c r="D337" s="41"/>
      <c r="E337" s="41"/>
      <c r="F337" s="41"/>
      <c r="G337" s="65"/>
      <c r="H337" s="111"/>
      <c r="I337" s="41"/>
      <c r="J337" s="41"/>
    </row>
    <row r="338" spans="1:10" s="419" customFormat="1" ht="15.75" customHeight="1" x14ac:dyDescent="0.2">
      <c r="A338" s="15"/>
      <c r="B338" s="110" t="s">
        <v>27</v>
      </c>
      <c r="C338" s="111" t="s">
        <v>28</v>
      </c>
      <c r="D338" s="41"/>
      <c r="E338" s="41"/>
      <c r="F338" s="41"/>
      <c r="G338" s="65"/>
      <c r="H338" s="111"/>
      <c r="I338" s="41"/>
      <c r="J338" s="41"/>
    </row>
    <row r="339" spans="1:10" s="419" customFormat="1" ht="15" x14ac:dyDescent="0.2">
      <c r="A339" s="15"/>
      <c r="B339" s="110" t="s">
        <v>25</v>
      </c>
      <c r="C339" s="111" t="s">
        <v>29</v>
      </c>
      <c r="D339" s="41"/>
      <c r="E339" s="41"/>
      <c r="F339" s="41"/>
      <c r="G339" s="65"/>
      <c r="H339" s="111"/>
      <c r="I339" s="41"/>
      <c r="J339" s="41"/>
    </row>
    <row r="340" spans="1:10" s="419" customFormat="1" ht="18.75" thickBot="1" x14ac:dyDescent="0.3">
      <c r="A340" s="417"/>
      <c r="B340" s="88"/>
      <c r="C340" s="60"/>
      <c r="D340" s="41"/>
      <c r="E340" s="41"/>
      <c r="F340" s="41"/>
      <c r="G340" s="41"/>
      <c r="H340" s="41"/>
      <c r="I340" s="41"/>
      <c r="J340" s="41"/>
    </row>
    <row r="341" spans="1:10" s="419" customFormat="1" ht="15" customHeight="1" x14ac:dyDescent="0.2">
      <c r="A341" s="15"/>
      <c r="B341" s="832" t="str">
        <f>+B326</f>
        <v>Hormigón de cemento portland H-21, excluida la armadura</v>
      </c>
      <c r="C341" s="833"/>
      <c r="D341" s="833"/>
      <c r="E341" s="833"/>
      <c r="F341" s="833"/>
      <c r="G341" s="834"/>
      <c r="H341" s="856">
        <f>I336</f>
        <v>102.82025000000002</v>
      </c>
      <c r="I341" s="840" t="s">
        <v>242</v>
      </c>
    </row>
    <row r="342" spans="1:10" s="419" customFormat="1" ht="15.75" customHeight="1" thickBot="1" x14ac:dyDescent="0.25">
      <c r="A342" s="15"/>
      <c r="B342" s="835"/>
      <c r="C342" s="836"/>
      <c r="D342" s="836"/>
      <c r="E342" s="836"/>
      <c r="F342" s="836"/>
      <c r="G342" s="837"/>
      <c r="H342" s="858"/>
      <c r="I342" s="841"/>
    </row>
    <row r="343" spans="1:10" s="419" customFormat="1" ht="15" x14ac:dyDescent="0.2">
      <c r="A343" s="15"/>
      <c r="B343" s="88"/>
      <c r="C343" s="13"/>
      <c r="D343" s="13"/>
      <c r="E343" s="13"/>
      <c r="F343" s="13"/>
      <c r="G343" s="13"/>
      <c r="H343" s="41"/>
      <c r="I343" s="41"/>
    </row>
    <row r="344" spans="1:10" s="419" customFormat="1" ht="20.25" x14ac:dyDescent="0.3">
      <c r="A344" s="278" t="str">
        <f>+PRESUPUESTO!C28</f>
        <v>3.4</v>
      </c>
      <c r="B344" s="290" t="str">
        <f>+PRESUPUESTO!E28</f>
        <v>Acero especial en barras ADN-420 colocado</v>
      </c>
      <c r="C344" s="194"/>
      <c r="D344" s="194"/>
      <c r="E344" s="422"/>
      <c r="F344" s="423"/>
      <c r="G344" s="423"/>
      <c r="H344" s="422"/>
      <c r="I344" s="422"/>
    </row>
    <row r="345" spans="1:10" s="419" customFormat="1" ht="15" x14ac:dyDescent="0.2">
      <c r="A345" s="15"/>
      <c r="B345" s="15"/>
      <c r="C345" s="103"/>
      <c r="D345" s="194"/>
      <c r="E345" s="105"/>
      <c r="F345" s="46"/>
      <c r="G345" s="46"/>
      <c r="H345" s="46"/>
      <c r="I345" s="46"/>
    </row>
    <row r="346" spans="1:10" s="419" customFormat="1" ht="15.75" x14ac:dyDescent="0.25">
      <c r="A346" s="15"/>
      <c r="B346" s="53" t="s">
        <v>91</v>
      </c>
      <c r="C346" s="38"/>
      <c r="D346" s="13"/>
      <c r="E346" s="13"/>
      <c r="F346" s="13"/>
      <c r="G346" s="41"/>
      <c r="H346" s="41"/>
      <c r="I346" s="41"/>
      <c r="J346" s="41"/>
    </row>
    <row r="347" spans="1:10" s="419" customFormat="1" ht="15.75" thickBot="1" x14ac:dyDescent="0.25">
      <c r="A347" s="15"/>
      <c r="B347" s="88"/>
      <c r="C347" s="13"/>
      <c r="D347" s="13"/>
      <c r="E347" s="13"/>
      <c r="F347" s="13"/>
      <c r="G347" s="13"/>
      <c r="H347" s="41"/>
      <c r="I347" s="41"/>
      <c r="J347" s="41"/>
    </row>
    <row r="348" spans="1:10" s="419" customFormat="1" ht="48" thickBot="1" x14ac:dyDescent="0.25">
      <c r="A348" s="15"/>
      <c r="B348" s="106" t="s">
        <v>84</v>
      </c>
      <c r="C348" s="107" t="s">
        <v>319</v>
      </c>
      <c r="D348" s="108" t="s">
        <v>78</v>
      </c>
      <c r="E348" s="109" t="s">
        <v>79</v>
      </c>
      <c r="F348" s="112" t="s">
        <v>113</v>
      </c>
      <c r="G348" s="112" t="s">
        <v>112</v>
      </c>
      <c r="H348" s="113" t="s">
        <v>111</v>
      </c>
      <c r="I348" s="124" t="s">
        <v>117</v>
      </c>
      <c r="J348" s="41"/>
    </row>
    <row r="349" spans="1:10" s="419" customFormat="1" ht="15" x14ac:dyDescent="0.2">
      <c r="A349" s="15"/>
      <c r="B349" s="93" t="str">
        <f>+'3.4'!B6</f>
        <v>A2</v>
      </c>
      <c r="C349" s="96" t="str">
        <f>+'3.4'!C6</f>
        <v>3+698</v>
      </c>
      <c r="D349" s="94" t="str">
        <f>+'3.4'!D6</f>
        <v>Nuevo</v>
      </c>
      <c r="E349" s="95">
        <f>+'3.4'!E6</f>
        <v>2</v>
      </c>
      <c r="F349" s="72">
        <f>+'3.4'!F6</f>
        <v>1.5</v>
      </c>
      <c r="G349" s="72">
        <f>+'3.4'!G6</f>
        <v>1</v>
      </c>
      <c r="H349" s="73">
        <f>+'3.4'!H6</f>
        <v>16</v>
      </c>
      <c r="I349" s="73">
        <f>+'3.4'!I6</f>
        <v>0.77602000000000004</v>
      </c>
      <c r="J349" s="41"/>
    </row>
    <row r="350" spans="1:10" s="419" customFormat="1" ht="15" x14ac:dyDescent="0.2">
      <c r="A350" s="15"/>
      <c r="B350" s="93" t="str">
        <f>+'3.4'!B7</f>
        <v>A3</v>
      </c>
      <c r="C350" s="96" t="str">
        <f>+'3.4'!C7</f>
        <v>4+433</v>
      </c>
      <c r="D350" s="94" t="str">
        <f>+'3.4'!D7</f>
        <v>Nuevo</v>
      </c>
      <c r="E350" s="95">
        <f>+'3.4'!E7</f>
        <v>2</v>
      </c>
      <c r="F350" s="72">
        <f>+'3.4'!F7</f>
        <v>4</v>
      </c>
      <c r="G350" s="72">
        <f>+'3.4'!G7</f>
        <v>2</v>
      </c>
      <c r="H350" s="73">
        <f>+'3.4'!H7</f>
        <v>16</v>
      </c>
      <c r="I350" s="73">
        <f>+'3.4'!I7</f>
        <v>0.77602000000000004</v>
      </c>
      <c r="J350" s="41"/>
    </row>
    <row r="351" spans="1:10" s="419" customFormat="1" ht="15" x14ac:dyDescent="0.2">
      <c r="A351" s="15"/>
      <c r="B351" s="93" t="str">
        <f>+'3.4'!B8</f>
        <v>A5</v>
      </c>
      <c r="C351" s="96" t="str">
        <f>+'3.4'!C8</f>
        <v>6+691</v>
      </c>
      <c r="D351" s="94" t="str">
        <f>+'3.4'!D8</f>
        <v>Nuevo</v>
      </c>
      <c r="E351" s="95">
        <f>+'3.4'!E8</f>
        <v>3</v>
      </c>
      <c r="F351" s="72">
        <f>+'3.4'!F8</f>
        <v>1.5</v>
      </c>
      <c r="G351" s="72">
        <f>+'3.4'!G8</f>
        <v>1</v>
      </c>
      <c r="H351" s="73">
        <f>+'3.4'!H8</f>
        <v>16</v>
      </c>
      <c r="I351" s="73">
        <f>+'3.4'!I8</f>
        <v>1.1514000000000002</v>
      </c>
      <c r="J351" s="41"/>
    </row>
    <row r="352" spans="1:10" s="419" customFormat="1" ht="15" x14ac:dyDescent="0.2">
      <c r="A352" s="15"/>
      <c r="B352" s="93" t="str">
        <f>+'3.4'!B9</f>
        <v>A6</v>
      </c>
      <c r="C352" s="96" t="str">
        <f>+'3.4'!C9</f>
        <v>7+952</v>
      </c>
      <c r="D352" s="94" t="str">
        <f>+'3.4'!D9</f>
        <v>Nuevo</v>
      </c>
      <c r="E352" s="95">
        <f>+'3.4'!E9</f>
        <v>2</v>
      </c>
      <c r="F352" s="72">
        <f>+'3.4'!F9</f>
        <v>4</v>
      </c>
      <c r="G352" s="72">
        <f>+'3.4'!G9</f>
        <v>1</v>
      </c>
      <c r="H352" s="73">
        <f>+'3.4'!H9</f>
        <v>16</v>
      </c>
      <c r="I352" s="73">
        <f>+'3.4'!I9</f>
        <v>1.7543899999999999</v>
      </c>
      <c r="J352" s="41"/>
    </row>
    <row r="353" spans="1:10" s="419" customFormat="1" ht="15.75" thickBot="1" x14ac:dyDescent="0.25">
      <c r="A353" s="15"/>
      <c r="B353" s="97" t="str">
        <f>+'3.4'!B10</f>
        <v>A7</v>
      </c>
      <c r="C353" s="98" t="str">
        <f>+'3.4'!C10</f>
        <v>10+128</v>
      </c>
      <c r="D353" s="99" t="str">
        <f>+'3.4'!D10</f>
        <v>Nuevo</v>
      </c>
      <c r="E353" s="100">
        <f>+'3.4'!E10</f>
        <v>2</v>
      </c>
      <c r="F353" s="74">
        <f>+'3.4'!F10</f>
        <v>1.5</v>
      </c>
      <c r="G353" s="74">
        <f>+'3.4'!G10</f>
        <v>1</v>
      </c>
      <c r="H353" s="165">
        <f>+'3.4'!H10</f>
        <v>14</v>
      </c>
      <c r="I353" s="165">
        <f>+'3.4'!I10</f>
        <v>0.97257999999999989</v>
      </c>
      <c r="J353" s="41"/>
    </row>
    <row r="354" spans="1:10" s="419" customFormat="1" ht="16.5" thickBot="1" x14ac:dyDescent="0.3">
      <c r="A354" s="15"/>
      <c r="B354" s="15"/>
      <c r="C354" s="15"/>
      <c r="D354" s="15"/>
      <c r="E354" s="15"/>
      <c r="F354" s="46"/>
      <c r="G354" s="46"/>
      <c r="H354" s="121" t="s">
        <v>23</v>
      </c>
      <c r="I354" s="121">
        <f>SUM(I349:I353)</f>
        <v>5.4304100000000002</v>
      </c>
      <c r="J354" s="41"/>
    </row>
    <row r="355" spans="1:10" s="419" customFormat="1" ht="15" x14ac:dyDescent="0.2">
      <c r="A355" s="15"/>
      <c r="B355" s="41"/>
      <c r="C355" s="41"/>
      <c r="D355" s="41"/>
      <c r="E355" s="41"/>
      <c r="F355" s="41"/>
      <c r="G355" s="41"/>
      <c r="H355" s="41"/>
      <c r="I355" s="41"/>
      <c r="J355" s="41"/>
    </row>
    <row r="356" spans="1:10" s="419" customFormat="1" ht="15" customHeight="1" x14ac:dyDescent="0.2">
      <c r="A356" s="15"/>
      <c r="B356" s="110" t="s">
        <v>26</v>
      </c>
      <c r="C356" s="111" t="s">
        <v>30</v>
      </c>
      <c r="D356" s="41"/>
      <c r="E356" s="41"/>
      <c r="F356" s="41"/>
      <c r="G356" s="65"/>
      <c r="H356" s="111"/>
      <c r="I356" s="41"/>
      <c r="J356" s="41"/>
    </row>
    <row r="357" spans="1:10" s="419" customFormat="1" ht="15.75" customHeight="1" x14ac:dyDescent="0.2">
      <c r="A357" s="15"/>
      <c r="B357" s="110" t="s">
        <v>27</v>
      </c>
      <c r="C357" s="111" t="s">
        <v>28</v>
      </c>
      <c r="D357" s="41"/>
      <c r="E357" s="41"/>
      <c r="F357" s="41"/>
      <c r="G357" s="65"/>
      <c r="H357" s="111"/>
      <c r="I357" s="41"/>
      <c r="J357" s="41"/>
    </row>
    <row r="358" spans="1:10" s="419" customFormat="1" ht="15" x14ac:dyDescent="0.2">
      <c r="A358" s="15"/>
      <c r="B358" s="110" t="s">
        <v>25</v>
      </c>
      <c r="C358" s="111" t="s">
        <v>29</v>
      </c>
      <c r="D358" s="41"/>
      <c r="E358" s="41"/>
      <c r="F358" s="41"/>
      <c r="G358" s="65"/>
      <c r="H358" s="111"/>
      <c r="I358" s="41"/>
      <c r="J358" s="41"/>
    </row>
    <row r="359" spans="1:10" s="419" customFormat="1" ht="18.75" thickBot="1" x14ac:dyDescent="0.3">
      <c r="A359" s="417"/>
      <c r="B359" s="88"/>
      <c r="C359" s="60"/>
      <c r="D359" s="41"/>
      <c r="E359" s="41"/>
      <c r="F359" s="41"/>
      <c r="G359" s="41"/>
      <c r="H359" s="41"/>
      <c r="I359" s="41"/>
      <c r="J359" s="41"/>
    </row>
    <row r="360" spans="1:10" s="419" customFormat="1" ht="15" customHeight="1" x14ac:dyDescent="0.2">
      <c r="A360" s="15"/>
      <c r="B360" s="832" t="str">
        <f>+B344</f>
        <v>Acero especial en barras ADN-420 colocado</v>
      </c>
      <c r="C360" s="833"/>
      <c r="D360" s="833"/>
      <c r="E360" s="833"/>
      <c r="F360" s="833"/>
      <c r="G360" s="834"/>
      <c r="H360" s="856">
        <f>I354</f>
        <v>5.4304100000000002</v>
      </c>
      <c r="I360" s="840" t="s">
        <v>116</v>
      </c>
    </row>
    <row r="361" spans="1:10" s="419" customFormat="1" ht="15.75" customHeight="1" thickBot="1" x14ac:dyDescent="0.25">
      <c r="A361" s="15"/>
      <c r="B361" s="835"/>
      <c r="C361" s="836"/>
      <c r="D361" s="836"/>
      <c r="E361" s="836"/>
      <c r="F361" s="836"/>
      <c r="G361" s="837"/>
      <c r="H361" s="858"/>
      <c r="I361" s="841"/>
    </row>
    <row r="362" spans="1:10" s="419" customFormat="1" ht="15" x14ac:dyDescent="0.2">
      <c r="A362" s="15"/>
      <c r="B362" s="88"/>
      <c r="C362" s="13"/>
      <c r="D362" s="13"/>
      <c r="E362" s="13"/>
      <c r="F362" s="13"/>
      <c r="G362" s="13"/>
      <c r="H362" s="41"/>
      <c r="I362" s="41"/>
    </row>
    <row r="363" spans="1:10" s="419" customFormat="1" ht="20.25" x14ac:dyDescent="0.3">
      <c r="A363" s="278" t="str">
        <f>+PRESUPUESTO!C29</f>
        <v>3.5</v>
      </c>
      <c r="B363" s="290" t="str">
        <f>+PRESUPUESTO!E29</f>
        <v>Colocación de caños de HºAº, Ø=0,60m</v>
      </c>
      <c r="C363" s="194"/>
      <c r="D363" s="194"/>
      <c r="E363" s="422"/>
      <c r="F363" s="423"/>
      <c r="G363" s="423"/>
      <c r="H363" s="422"/>
      <c r="I363" s="422"/>
    </row>
    <row r="364" spans="1:10" s="419" customFormat="1" ht="15" x14ac:dyDescent="0.2">
      <c r="A364" s="15"/>
      <c r="B364" s="15"/>
      <c r="C364" s="103"/>
      <c r="D364" s="194"/>
      <c r="E364" s="105"/>
      <c r="F364" s="46"/>
      <c r="G364" s="46"/>
      <c r="H364" s="46"/>
      <c r="I364" s="46"/>
    </row>
    <row r="365" spans="1:10" s="419" customFormat="1" ht="15.75" x14ac:dyDescent="0.25">
      <c r="A365" s="15"/>
      <c r="B365" s="38" t="s">
        <v>258</v>
      </c>
      <c r="C365" s="38"/>
      <c r="D365" s="13"/>
      <c r="E365" s="13"/>
      <c r="F365" s="13"/>
      <c r="G365" s="41"/>
      <c r="H365" s="41"/>
      <c r="I365" s="46"/>
    </row>
    <row r="366" spans="1:10" s="419" customFormat="1" ht="15.75" thickBot="1" x14ac:dyDescent="0.25">
      <c r="A366" s="15"/>
      <c r="B366" s="88"/>
      <c r="C366" s="13"/>
      <c r="D366" s="13"/>
      <c r="E366" s="13"/>
      <c r="F366" s="13"/>
      <c r="G366" s="13"/>
      <c r="H366" s="41"/>
      <c r="I366" s="46"/>
    </row>
    <row r="367" spans="1:10" s="419" customFormat="1" ht="32.25" thickBot="1" x14ac:dyDescent="0.25">
      <c r="A367" s="15"/>
      <c r="B367" s="106" t="s">
        <v>100</v>
      </c>
      <c r="C367" s="176" t="s">
        <v>99</v>
      </c>
      <c r="D367" s="178" t="s">
        <v>114</v>
      </c>
      <c r="E367" s="41"/>
      <c r="F367" s="41"/>
      <c r="G367" s="41"/>
      <c r="H367" s="41"/>
      <c r="I367" s="46"/>
    </row>
    <row r="368" spans="1:10" s="419" customFormat="1" ht="15.75" thickBot="1" x14ac:dyDescent="0.25">
      <c r="A368" s="15"/>
      <c r="B368" s="185">
        <f>+'3.5'!B6</f>
        <v>3</v>
      </c>
      <c r="C368" s="165">
        <f>+'3.5'!C6</f>
        <v>16</v>
      </c>
      <c r="D368" s="179">
        <f>+'3.5'!D6</f>
        <v>48</v>
      </c>
      <c r="E368" s="41"/>
      <c r="F368" s="41"/>
      <c r="G368" s="41"/>
      <c r="H368" s="41"/>
      <c r="I368" s="46"/>
    </row>
    <row r="369" spans="1:9" s="419" customFormat="1" ht="16.5" thickBot="1" x14ac:dyDescent="0.3">
      <c r="A369" s="15"/>
      <c r="B369" s="46"/>
      <c r="C369" s="173" t="s">
        <v>23</v>
      </c>
      <c r="D369" s="81">
        <f>SUM(D368:D368)</f>
        <v>48</v>
      </c>
      <c r="E369" s="41"/>
      <c r="F369" s="41"/>
      <c r="G369" s="41"/>
      <c r="H369" s="41"/>
      <c r="I369" s="46"/>
    </row>
    <row r="370" spans="1:9" s="419" customFormat="1" ht="15.75" x14ac:dyDescent="0.25">
      <c r="A370" s="15"/>
      <c r="B370" s="38" t="s">
        <v>85</v>
      </c>
      <c r="C370" s="38"/>
      <c r="D370" s="13"/>
      <c r="E370" s="13"/>
      <c r="F370" s="13"/>
      <c r="G370" s="41"/>
      <c r="H370" s="41"/>
      <c r="I370" s="46"/>
    </row>
    <row r="371" spans="1:9" s="419" customFormat="1" ht="15.75" thickBot="1" x14ac:dyDescent="0.25">
      <c r="A371" s="15"/>
      <c r="B371" s="88"/>
      <c r="C371" s="13"/>
      <c r="D371" s="13"/>
      <c r="E371" s="13"/>
      <c r="F371" s="13"/>
      <c r="G371" s="13"/>
      <c r="H371" s="41"/>
      <c r="I371" s="41"/>
    </row>
    <row r="372" spans="1:9" s="419" customFormat="1" ht="32.25" thickBot="1" x14ac:dyDescent="0.25">
      <c r="A372" s="15"/>
      <c r="B372" s="106" t="s">
        <v>100</v>
      </c>
      <c r="C372" s="174" t="s">
        <v>99</v>
      </c>
      <c r="D372" s="175" t="s">
        <v>114</v>
      </c>
      <c r="E372" s="41"/>
      <c r="F372" s="41"/>
      <c r="G372" s="41"/>
      <c r="H372" s="41"/>
      <c r="I372" s="41"/>
    </row>
    <row r="373" spans="1:9" s="419" customFormat="1" ht="15" x14ac:dyDescent="0.2">
      <c r="A373" s="15"/>
      <c r="B373" s="184">
        <f>+'3.5'!B11</f>
        <v>42</v>
      </c>
      <c r="C373" s="149">
        <f>+'3.5'!C11</f>
        <v>6</v>
      </c>
      <c r="D373" s="76">
        <f>+'3.5'!D11</f>
        <v>252</v>
      </c>
      <c r="E373" s="41"/>
      <c r="F373" s="41"/>
      <c r="G373" s="41"/>
      <c r="H373" s="41"/>
      <c r="I373" s="41"/>
    </row>
    <row r="374" spans="1:9" s="419" customFormat="1" ht="15.75" thickBot="1" x14ac:dyDescent="0.25">
      <c r="A374" s="15"/>
      <c r="B374" s="185">
        <f>+'3.5'!B12</f>
        <v>13</v>
      </c>
      <c r="C374" s="150">
        <f>+'3.5'!C12</f>
        <v>14</v>
      </c>
      <c r="D374" s="76">
        <f>+'3.5'!D12</f>
        <v>182</v>
      </c>
      <c r="E374" s="41"/>
      <c r="F374" s="41"/>
      <c r="G374" s="41"/>
      <c r="H374" s="41"/>
      <c r="I374" s="41"/>
    </row>
    <row r="375" spans="1:9" s="419" customFormat="1" ht="16.5" thickBot="1" x14ac:dyDescent="0.3">
      <c r="A375" s="15"/>
      <c r="B375" s="46"/>
      <c r="C375" s="173" t="s">
        <v>23</v>
      </c>
      <c r="D375" s="81">
        <f>SUM(D373:D374)</f>
        <v>434</v>
      </c>
      <c r="E375" s="41"/>
      <c r="F375" s="41"/>
      <c r="G375" s="41"/>
      <c r="H375" s="41"/>
      <c r="I375" s="41"/>
    </row>
    <row r="376" spans="1:9" s="419" customFormat="1" ht="15" customHeight="1" thickBot="1" x14ac:dyDescent="0.25">
      <c r="A376" s="15"/>
      <c r="B376" s="88"/>
      <c r="C376" s="110"/>
      <c r="D376" s="111"/>
      <c r="E376" s="41"/>
      <c r="F376" s="41"/>
      <c r="G376" s="65"/>
      <c r="H376" s="111"/>
    </row>
    <row r="377" spans="1:9" s="419" customFormat="1" ht="15.75" customHeight="1" x14ac:dyDescent="0.2">
      <c r="A377" s="15"/>
      <c r="B377" s="832" t="str">
        <f>+B363</f>
        <v>Colocación de caños de HºAº, Ø=0,60m</v>
      </c>
      <c r="C377" s="833"/>
      <c r="D377" s="833"/>
      <c r="E377" s="833"/>
      <c r="F377" s="834"/>
      <c r="G377" s="856">
        <f>D369+D375</f>
        <v>482</v>
      </c>
      <c r="H377" s="840" t="s">
        <v>10</v>
      </c>
    </row>
    <row r="378" spans="1:9" s="419" customFormat="1" ht="15.75" thickBot="1" x14ac:dyDescent="0.25">
      <c r="A378" s="15"/>
      <c r="B378" s="835"/>
      <c r="C378" s="836"/>
      <c r="D378" s="836"/>
      <c r="E378" s="836"/>
      <c r="F378" s="837"/>
      <c r="G378" s="858"/>
      <c r="H378" s="841"/>
      <c r="I378" s="46"/>
    </row>
    <row r="379" spans="1:9" s="419" customFormat="1" ht="18" x14ac:dyDescent="0.25">
      <c r="A379" s="417"/>
      <c r="B379" s="418"/>
      <c r="C379" s="421"/>
      <c r="D379" s="145"/>
      <c r="E379" s="145"/>
      <c r="F379" s="145"/>
      <c r="G379" s="145"/>
      <c r="H379" s="145"/>
      <c r="I379"/>
    </row>
    <row r="380" spans="1:9" s="419" customFormat="1" ht="20.25" x14ac:dyDescent="0.3">
      <c r="A380" s="278" t="str">
        <f>+PRESUPUESTO!C30</f>
        <v>3.6</v>
      </c>
      <c r="B380" s="290" t="str">
        <f>+PRESUPUESTO!E30</f>
        <v>Colocación de caños de HºAº, Ø=0,80m</v>
      </c>
      <c r="C380" s="41"/>
      <c r="D380" s="41"/>
      <c r="E380" s="41"/>
      <c r="F380" s="41"/>
      <c r="G380" s="41"/>
      <c r="H380" s="41"/>
      <c r="I380"/>
    </row>
    <row r="381" spans="1:9" s="419" customFormat="1" ht="15.75" x14ac:dyDescent="0.25">
      <c r="A381" s="15"/>
      <c r="B381" s="41"/>
      <c r="C381" s="41"/>
      <c r="D381" s="13"/>
      <c r="E381" s="13"/>
      <c r="F381" s="13"/>
      <c r="G381" s="41"/>
      <c r="H381" s="41"/>
      <c r="I381"/>
    </row>
    <row r="382" spans="1:9" s="419" customFormat="1" ht="15.75" x14ac:dyDescent="0.25">
      <c r="A382" s="15"/>
      <c r="B382" s="38" t="s">
        <v>85</v>
      </c>
      <c r="C382" s="38"/>
      <c r="D382" s="13"/>
      <c r="E382" s="13"/>
      <c r="F382" s="13"/>
      <c r="G382" s="41"/>
      <c r="H382" s="41"/>
      <c r="I382"/>
    </row>
    <row r="383" spans="1:9" s="419" customFormat="1" ht="16.5" thickBot="1" x14ac:dyDescent="0.3">
      <c r="A383" s="15"/>
      <c r="B383" s="88"/>
      <c r="C383" s="13"/>
      <c r="D383" s="13"/>
      <c r="E383" s="13"/>
      <c r="F383" s="13"/>
      <c r="G383" s="13"/>
      <c r="H383" s="41"/>
      <c r="I383"/>
    </row>
    <row r="384" spans="1:9" s="419" customFormat="1" ht="32.25" thickBot="1" x14ac:dyDescent="0.3">
      <c r="A384" s="15"/>
      <c r="B384" s="106" t="s">
        <v>100</v>
      </c>
      <c r="C384" s="174" t="s">
        <v>99</v>
      </c>
      <c r="D384" s="175" t="s">
        <v>114</v>
      </c>
      <c r="E384" s="41"/>
      <c r="F384" s="41"/>
      <c r="G384" s="41"/>
      <c r="H384" s="41"/>
      <c r="I384"/>
    </row>
    <row r="385" spans="1:9" s="419" customFormat="1" ht="15.75" x14ac:dyDescent="0.25">
      <c r="A385" s="15"/>
      <c r="B385" s="184">
        <f>+'3.6'!B6</f>
        <v>7</v>
      </c>
      <c r="C385" s="149">
        <f>+'3.6'!C6</f>
        <v>6</v>
      </c>
      <c r="D385" s="76">
        <f>+'3.6'!D6</f>
        <v>42</v>
      </c>
      <c r="E385" s="41"/>
      <c r="F385" s="41"/>
      <c r="G385" s="41"/>
      <c r="H385" s="41"/>
      <c r="I385"/>
    </row>
    <row r="386" spans="1:9" s="419" customFormat="1" ht="16.5" thickBot="1" x14ac:dyDescent="0.3">
      <c r="A386" s="15"/>
      <c r="B386" s="185">
        <f>+'3.6'!B7</f>
        <v>9</v>
      </c>
      <c r="C386" s="150">
        <f>+'3.6'!C7</f>
        <v>14</v>
      </c>
      <c r="D386" s="76">
        <f>+'3.6'!D7</f>
        <v>126</v>
      </c>
      <c r="E386" s="41"/>
      <c r="F386" s="41"/>
      <c r="G386" s="41"/>
      <c r="H386" s="41"/>
      <c r="I386"/>
    </row>
    <row r="387" spans="1:9" s="419" customFormat="1" ht="16.5" thickBot="1" x14ac:dyDescent="0.3">
      <c r="A387" s="15"/>
      <c r="B387" s="46"/>
      <c r="C387" s="173" t="s">
        <v>23</v>
      </c>
      <c r="D387" s="81">
        <f>SUM(D385:D386)</f>
        <v>168</v>
      </c>
      <c r="E387" s="41"/>
      <c r="F387" s="41"/>
      <c r="G387" s="41"/>
      <c r="H387" s="41"/>
      <c r="I387"/>
    </row>
    <row r="388" spans="1:9" s="419" customFormat="1" ht="16.5" thickBot="1" x14ac:dyDescent="0.3">
      <c r="A388" s="15"/>
      <c r="B388" s="88"/>
      <c r="C388" s="110"/>
      <c r="D388" s="111"/>
      <c r="E388" s="41"/>
      <c r="F388" s="41"/>
      <c r="G388" s="65"/>
      <c r="H388" s="111"/>
      <c r="I388"/>
    </row>
    <row r="389" spans="1:9" s="419" customFormat="1" ht="15.75" customHeight="1" x14ac:dyDescent="0.25">
      <c r="A389" s="15"/>
      <c r="B389" s="832" t="str">
        <f>+B380</f>
        <v>Colocación de caños de HºAº, Ø=0,80m</v>
      </c>
      <c r="C389" s="833"/>
      <c r="D389" s="833"/>
      <c r="E389" s="833"/>
      <c r="F389" s="834"/>
      <c r="G389" s="838">
        <f>+D387</f>
        <v>168</v>
      </c>
      <c r="H389" s="840" t="s">
        <v>10</v>
      </c>
      <c r="I389"/>
    </row>
    <row r="390" spans="1:9" s="419" customFormat="1" ht="16.5" thickBot="1" x14ac:dyDescent="0.3">
      <c r="A390" s="15"/>
      <c r="B390" s="835"/>
      <c r="C390" s="836"/>
      <c r="D390" s="836"/>
      <c r="E390" s="836"/>
      <c r="F390" s="837"/>
      <c r="G390" s="839"/>
      <c r="H390" s="841"/>
      <c r="I390"/>
    </row>
    <row r="391" spans="1:9" s="419" customFormat="1" ht="15.75" x14ac:dyDescent="0.25">
      <c r="A391" s="15"/>
      <c r="B391" s="293"/>
      <c r="C391" s="293"/>
      <c r="D391" s="293"/>
      <c r="E391" s="293"/>
      <c r="F391" s="293"/>
      <c r="G391" s="56"/>
      <c r="H391" s="420"/>
      <c r="I391"/>
    </row>
    <row r="392" spans="1:9" s="419" customFormat="1" ht="20.25" x14ac:dyDescent="0.3">
      <c r="A392" s="278" t="str">
        <f>+PRESUPUESTO!C31</f>
        <v>3.7</v>
      </c>
      <c r="B392" s="290" t="str">
        <f>+PRESUPUESTO!E31</f>
        <v>Colocación de caños de HºAº, Ø=1,00m</v>
      </c>
      <c r="C392" s="421"/>
      <c r="D392" s="145"/>
      <c r="E392" s="145"/>
      <c r="F392" s="145"/>
      <c r="G392" s="145"/>
      <c r="H392" s="145"/>
      <c r="I392"/>
    </row>
    <row r="393" spans="1:9" s="419" customFormat="1" ht="15.75" x14ac:dyDescent="0.25">
      <c r="A393" s="15"/>
      <c r="B393" s="88"/>
      <c r="C393" s="41"/>
      <c r="D393" s="41"/>
      <c r="E393" s="41"/>
      <c r="F393" s="41"/>
      <c r="G393" s="41"/>
      <c r="H393" s="41"/>
      <c r="I393"/>
    </row>
    <row r="394" spans="1:9" s="419" customFormat="1" ht="15.75" x14ac:dyDescent="0.25">
      <c r="A394" s="15"/>
      <c r="B394" s="38" t="s">
        <v>85</v>
      </c>
      <c r="C394" s="38"/>
      <c r="D394" s="13"/>
      <c r="E394" s="13"/>
      <c r="F394" s="13"/>
      <c r="G394" s="41"/>
      <c r="H394" s="41"/>
      <c r="I394"/>
    </row>
    <row r="395" spans="1:9" s="419" customFormat="1" ht="16.5" thickBot="1" x14ac:dyDescent="0.3">
      <c r="A395" s="15"/>
      <c r="B395" s="88"/>
      <c r="C395" s="13"/>
      <c r="D395" s="13"/>
      <c r="E395" s="13"/>
      <c r="F395" s="13"/>
      <c r="G395" s="13"/>
      <c r="H395" s="41"/>
      <c r="I395"/>
    </row>
    <row r="396" spans="1:9" s="419" customFormat="1" ht="32.25" thickBot="1" x14ac:dyDescent="0.3">
      <c r="A396" s="15"/>
      <c r="B396" s="106" t="s">
        <v>100</v>
      </c>
      <c r="C396" s="176" t="s">
        <v>99</v>
      </c>
      <c r="D396" s="178" t="s">
        <v>114</v>
      </c>
      <c r="E396" s="41"/>
      <c r="F396" s="41"/>
      <c r="G396" s="41"/>
      <c r="H396" s="41"/>
      <c r="I396"/>
    </row>
    <row r="397" spans="1:9" s="419" customFormat="1" ht="16.5" thickBot="1" x14ac:dyDescent="0.3">
      <c r="A397" s="15"/>
      <c r="B397" s="185">
        <f>+'3.7'!B6</f>
        <v>1</v>
      </c>
      <c r="C397" s="165">
        <f>+'3.7'!C6</f>
        <v>17</v>
      </c>
      <c r="D397" s="179">
        <f>+'3.7'!D6</f>
        <v>17</v>
      </c>
      <c r="E397" s="41"/>
      <c r="F397" s="41"/>
      <c r="G397" s="41"/>
      <c r="H397" s="41"/>
      <c r="I397"/>
    </row>
    <row r="398" spans="1:9" s="419" customFormat="1" ht="16.5" thickBot="1" x14ac:dyDescent="0.3">
      <c r="A398" s="15"/>
      <c r="B398" s="46"/>
      <c r="C398" s="173" t="s">
        <v>23</v>
      </c>
      <c r="D398" s="81">
        <f>SUM(D397:D397)</f>
        <v>17</v>
      </c>
      <c r="E398" s="41"/>
      <c r="F398" s="41"/>
      <c r="G398" s="41"/>
      <c r="H398" s="41"/>
      <c r="I398"/>
    </row>
    <row r="399" spans="1:9" s="419" customFormat="1" ht="16.5" thickBot="1" x14ac:dyDescent="0.3">
      <c r="A399" s="15"/>
      <c r="B399" s="88"/>
      <c r="C399" s="110"/>
      <c r="D399" s="111"/>
      <c r="E399" s="41"/>
      <c r="F399" s="41"/>
      <c r="G399" s="65"/>
      <c r="H399" s="41"/>
      <c r="I399"/>
    </row>
    <row r="400" spans="1:9" s="419" customFormat="1" ht="15.75" x14ac:dyDescent="0.25">
      <c r="A400" s="15"/>
      <c r="B400" s="904" t="str">
        <f>+B392</f>
        <v>Colocación de caños de HºAº, Ø=1,00m</v>
      </c>
      <c r="C400" s="905"/>
      <c r="D400" s="905"/>
      <c r="E400" s="906"/>
      <c r="F400" s="910">
        <f>+D398</f>
        <v>17</v>
      </c>
      <c r="G400" s="912" t="s">
        <v>115</v>
      </c>
      <c r="H400" s="41"/>
      <c r="I400"/>
    </row>
    <row r="401" spans="1:10" s="419" customFormat="1" ht="16.5" thickBot="1" x14ac:dyDescent="0.3">
      <c r="A401" s="15"/>
      <c r="B401" s="907"/>
      <c r="C401" s="908"/>
      <c r="D401" s="908"/>
      <c r="E401" s="909"/>
      <c r="F401" s="911"/>
      <c r="G401" s="913"/>
      <c r="H401" s="41"/>
      <c r="I401"/>
    </row>
    <row r="402" spans="1:10" s="419" customFormat="1" ht="15.75" x14ac:dyDescent="0.25">
      <c r="A402" s="15"/>
      <c r="B402" s="105"/>
      <c r="C402" s="46"/>
      <c r="D402" s="46"/>
      <c r="E402" s="41"/>
      <c r="F402" s="41"/>
      <c r="G402" s="41"/>
      <c r="H402" s="41"/>
      <c r="I402"/>
    </row>
    <row r="403" spans="1:10" s="419" customFormat="1" ht="20.25" x14ac:dyDescent="0.3">
      <c r="A403" s="278" t="str">
        <f>+PRESUPUESTO!C32</f>
        <v>3.8</v>
      </c>
      <c r="B403" s="290" t="str">
        <f>+PRESUPUESTO!E32</f>
        <v>Excavación para fundaciones y desagües</v>
      </c>
      <c r="C403" s="46"/>
      <c r="D403" s="46"/>
      <c r="E403" s="41"/>
      <c r="F403" s="41"/>
      <c r="G403" s="41"/>
      <c r="H403" s="41"/>
      <c r="I403"/>
    </row>
    <row r="404" spans="1:10" s="419" customFormat="1" ht="15.75" x14ac:dyDescent="0.25">
      <c r="A404" s="15"/>
      <c r="B404" s="46"/>
      <c r="C404" s="46"/>
      <c r="D404" s="46"/>
      <c r="E404" s="41"/>
      <c r="F404" s="41"/>
      <c r="G404" s="41"/>
      <c r="H404" s="41"/>
      <c r="I404"/>
    </row>
    <row r="405" spans="1:10" s="419" customFormat="1" ht="15.75" x14ac:dyDescent="0.25">
      <c r="A405" s="15"/>
      <c r="B405" s="53" t="s">
        <v>91</v>
      </c>
      <c r="C405" s="38"/>
      <c r="D405" s="13"/>
      <c r="E405" s="13"/>
      <c r="F405" s="13"/>
      <c r="G405" s="41"/>
      <c r="H405" s="41"/>
      <c r="I405" s="41"/>
      <c r="J405" s="41"/>
    </row>
    <row r="406" spans="1:10" s="419" customFormat="1" ht="15.75" customHeight="1" thickBot="1" x14ac:dyDescent="0.25">
      <c r="A406" s="15"/>
      <c r="B406" s="88"/>
      <c r="C406" s="13"/>
      <c r="D406" s="13"/>
      <c r="E406" s="13"/>
      <c r="F406" s="13"/>
      <c r="G406" s="13"/>
      <c r="H406" s="41"/>
      <c r="I406" s="41"/>
      <c r="J406" s="41"/>
    </row>
    <row r="407" spans="1:10" s="419" customFormat="1" ht="48" thickBot="1" x14ac:dyDescent="0.25">
      <c r="A407" s="15"/>
      <c r="B407" s="106" t="s">
        <v>84</v>
      </c>
      <c r="C407" s="107" t="s">
        <v>77</v>
      </c>
      <c r="D407" s="108" t="s">
        <v>78</v>
      </c>
      <c r="E407" s="109" t="s">
        <v>79</v>
      </c>
      <c r="F407" s="300" t="s">
        <v>113</v>
      </c>
      <c r="G407" s="300" t="s">
        <v>112</v>
      </c>
      <c r="H407" s="301" t="s">
        <v>111</v>
      </c>
      <c r="I407" s="124" t="s">
        <v>247</v>
      </c>
      <c r="J407" s="41"/>
    </row>
    <row r="408" spans="1:10" s="419" customFormat="1" ht="15" x14ac:dyDescent="0.2">
      <c r="A408" s="15"/>
      <c r="B408" s="219" t="str">
        <f>+'3.8'!B6</f>
        <v>A2</v>
      </c>
      <c r="C408" s="220" t="str">
        <f>+'3.8'!C6</f>
        <v>3+698</v>
      </c>
      <c r="D408" s="221" t="str">
        <f>+'3.8'!D6</f>
        <v>Nuevo</v>
      </c>
      <c r="E408" s="343">
        <f>+'3.8'!E6</f>
        <v>2</v>
      </c>
      <c r="F408" s="344">
        <f>+'3.8'!F6</f>
        <v>1.5</v>
      </c>
      <c r="G408" s="344">
        <f>+'3.8'!G6</f>
        <v>1</v>
      </c>
      <c r="H408" s="172">
        <f>+'3.8'!H6</f>
        <v>16</v>
      </c>
      <c r="I408" s="148">
        <f>+'3.8'!I6</f>
        <v>60.036893999999997</v>
      </c>
      <c r="J408" s="41"/>
    </row>
    <row r="409" spans="1:10" s="419" customFormat="1" ht="18" x14ac:dyDescent="0.25">
      <c r="A409" s="417"/>
      <c r="B409" s="93" t="str">
        <f>+'3.8'!B7</f>
        <v>A3</v>
      </c>
      <c r="C409" s="96" t="str">
        <f>+'3.8'!C7</f>
        <v>4+433</v>
      </c>
      <c r="D409" s="94" t="str">
        <f>+'3.8'!D7</f>
        <v>Nuevo</v>
      </c>
      <c r="E409" s="95">
        <f>+'3.8'!E7</f>
        <v>2</v>
      </c>
      <c r="F409" s="72">
        <f>+'3.8'!F7</f>
        <v>4</v>
      </c>
      <c r="G409" s="72">
        <f>+'3.8'!G7</f>
        <v>2</v>
      </c>
      <c r="H409" s="73">
        <f>+'3.8'!H7</f>
        <v>16</v>
      </c>
      <c r="I409" s="76">
        <f>+'3.8'!I7</f>
        <v>58.859699999999997</v>
      </c>
      <c r="J409" s="41"/>
    </row>
    <row r="410" spans="1:10" s="419" customFormat="1" ht="15" x14ac:dyDescent="0.2">
      <c r="A410" s="15"/>
      <c r="B410" s="93" t="str">
        <f>+'3.8'!B8</f>
        <v>A5</v>
      </c>
      <c r="C410" s="96" t="str">
        <f>+'3.8'!C8</f>
        <v>6+691</v>
      </c>
      <c r="D410" s="94" t="str">
        <f>+'3.8'!D8</f>
        <v>Nuevo</v>
      </c>
      <c r="E410" s="95">
        <f>+'3.8'!E8</f>
        <v>3</v>
      </c>
      <c r="F410" s="72">
        <f>+'3.8'!F8</f>
        <v>1.5</v>
      </c>
      <c r="G410" s="72">
        <f>+'3.8'!G8</f>
        <v>1</v>
      </c>
      <c r="H410" s="73">
        <f>+'3.8'!H8</f>
        <v>16</v>
      </c>
      <c r="I410" s="76">
        <f>+'3.8'!I8</f>
        <v>23.842303999999999</v>
      </c>
      <c r="J410" s="41"/>
    </row>
    <row r="411" spans="1:10" s="419" customFormat="1" ht="15" x14ac:dyDescent="0.2">
      <c r="A411" s="15"/>
      <c r="B411" s="93" t="str">
        <f>+'3.8'!B9</f>
        <v>A6</v>
      </c>
      <c r="C411" s="96" t="str">
        <f>+'3.8'!C9</f>
        <v>7+952</v>
      </c>
      <c r="D411" s="94" t="str">
        <f>+'3.8'!D9</f>
        <v>Nuevo</v>
      </c>
      <c r="E411" s="95">
        <f>+'3.8'!E9</f>
        <v>2</v>
      </c>
      <c r="F411" s="72">
        <f>+'3.8'!F9</f>
        <v>4</v>
      </c>
      <c r="G411" s="72">
        <f>+'3.8'!G9</f>
        <v>1</v>
      </c>
      <c r="H411" s="73">
        <f>+'3.8'!H9</f>
        <v>16</v>
      </c>
      <c r="I411" s="76">
        <f>+'3.8'!I9</f>
        <v>0</v>
      </c>
      <c r="J411" s="41"/>
    </row>
    <row r="412" spans="1:10" s="419" customFormat="1" ht="15.75" thickBot="1" x14ac:dyDescent="0.25">
      <c r="A412" s="15"/>
      <c r="B412" s="97" t="str">
        <f>+'3.8'!B10</f>
        <v>A7</v>
      </c>
      <c r="C412" s="98" t="str">
        <f>+'3.8'!C10</f>
        <v>10+128</v>
      </c>
      <c r="D412" s="99" t="str">
        <f>+'3.8'!D10</f>
        <v>Nuevo</v>
      </c>
      <c r="E412" s="100">
        <f>+'3.8'!E10</f>
        <v>2</v>
      </c>
      <c r="F412" s="74">
        <f>+'3.8'!F10</f>
        <v>1.5</v>
      </c>
      <c r="G412" s="74">
        <f>+'3.8'!G10</f>
        <v>1</v>
      </c>
      <c r="H412" s="165">
        <f>+'3.8'!H10</f>
        <v>14</v>
      </c>
      <c r="I412" s="302">
        <f>+'3.8'!I10</f>
        <v>68.244699999999995</v>
      </c>
      <c r="J412" s="41"/>
    </row>
    <row r="413" spans="1:10" s="419" customFormat="1" ht="16.5" thickBot="1" x14ac:dyDescent="0.25">
      <c r="A413" s="15"/>
      <c r="B413" s="15"/>
      <c r="C413" s="15"/>
      <c r="D413" s="15"/>
      <c r="E413" s="15"/>
      <c r="F413" s="46"/>
      <c r="G413" s="46"/>
      <c r="H413" s="144" t="s">
        <v>23</v>
      </c>
      <c r="I413" s="144">
        <f>SUM(I408:I412)</f>
        <v>210.983598</v>
      </c>
      <c r="J413" s="41"/>
    </row>
    <row r="414" spans="1:10" s="419" customFormat="1" ht="15" x14ac:dyDescent="0.2">
      <c r="A414" s="15"/>
      <c r="B414" s="110" t="s">
        <v>26</v>
      </c>
      <c r="C414" s="111" t="s">
        <v>30</v>
      </c>
      <c r="D414" s="41"/>
      <c r="E414" s="41"/>
      <c r="F414" s="41"/>
      <c r="G414" s="65"/>
      <c r="H414" s="111"/>
      <c r="I414" s="41"/>
      <c r="J414" s="41"/>
    </row>
    <row r="415" spans="1:10" s="419" customFormat="1" ht="15" x14ac:dyDescent="0.2">
      <c r="A415" s="15"/>
      <c r="B415" s="110" t="s">
        <v>27</v>
      </c>
      <c r="C415" s="111" t="s">
        <v>28</v>
      </c>
      <c r="D415" s="41"/>
      <c r="E415" s="41"/>
      <c r="F415" s="41"/>
      <c r="G415" s="65"/>
      <c r="H415" s="111"/>
      <c r="I415" s="41"/>
      <c r="J415" s="41"/>
    </row>
    <row r="416" spans="1:10" s="419" customFormat="1" ht="15" x14ac:dyDescent="0.2">
      <c r="A416" s="15"/>
      <c r="B416" s="110" t="s">
        <v>25</v>
      </c>
      <c r="C416" s="111" t="s">
        <v>29</v>
      </c>
      <c r="D416" s="41"/>
      <c r="E416" s="41"/>
      <c r="F416" s="41"/>
      <c r="G416" s="65"/>
      <c r="H416" s="111"/>
      <c r="I416" s="41"/>
      <c r="J416" s="41"/>
    </row>
    <row r="417" spans="1:10" s="419" customFormat="1" ht="15" x14ac:dyDescent="0.2">
      <c r="A417" s="15"/>
      <c r="B417" s="88"/>
      <c r="C417" s="60"/>
      <c r="D417" s="41"/>
      <c r="E417" s="41"/>
      <c r="F417" s="41"/>
      <c r="G417" s="65"/>
      <c r="H417" s="111"/>
      <c r="I417" s="41"/>
      <c r="J417" s="41"/>
    </row>
    <row r="418" spans="1:10" s="419" customFormat="1" ht="15.75" customHeight="1" x14ac:dyDescent="0.2">
      <c r="A418" s="15"/>
      <c r="B418" s="53" t="s">
        <v>131</v>
      </c>
      <c r="C418" s="60"/>
      <c r="D418" s="41"/>
      <c r="E418" s="41"/>
      <c r="F418" s="41"/>
      <c r="G418" s="65"/>
      <c r="H418" s="111"/>
      <c r="I418" s="41"/>
      <c r="J418" s="41"/>
    </row>
    <row r="419" spans="1:10" s="419" customFormat="1" ht="15.75" thickBot="1" x14ac:dyDescent="0.25">
      <c r="A419" s="15"/>
      <c r="B419" s="88"/>
      <c r="C419" s="60"/>
      <c r="D419" s="41"/>
      <c r="E419" s="41"/>
      <c r="F419" s="41"/>
      <c r="G419" s="65"/>
      <c r="H419" s="111"/>
      <c r="I419" s="41"/>
      <c r="J419" s="41"/>
    </row>
    <row r="420" spans="1:10" s="419" customFormat="1" ht="48" thickBot="1" x14ac:dyDescent="0.25">
      <c r="A420" s="15"/>
      <c r="B420" s="89" t="s">
        <v>84</v>
      </c>
      <c r="C420" s="90" t="s">
        <v>77</v>
      </c>
      <c r="D420" s="90" t="s">
        <v>78</v>
      </c>
      <c r="E420" s="90" t="s">
        <v>100</v>
      </c>
      <c r="F420" s="90" t="s">
        <v>146</v>
      </c>
      <c r="G420" s="90" t="s">
        <v>99</v>
      </c>
      <c r="H420" s="192" t="s">
        <v>141</v>
      </c>
      <c r="I420" s="124" t="s">
        <v>247</v>
      </c>
      <c r="J420" s="41"/>
    </row>
    <row r="421" spans="1:10" s="419" customFormat="1" ht="18" x14ac:dyDescent="0.25">
      <c r="A421" s="417"/>
      <c r="B421" s="353" t="str">
        <f>+'3.8'!B19</f>
        <v>A1a</v>
      </c>
      <c r="C421" s="102">
        <f>+'3.8'!C19</f>
        <v>25</v>
      </c>
      <c r="D421" s="102" t="str">
        <f>+'3.8'!D19</f>
        <v>Nuevo</v>
      </c>
      <c r="E421" s="354">
        <f>+'3.8'!E19</f>
        <v>1</v>
      </c>
      <c r="F421" s="329">
        <f>+'3.8'!F19</f>
        <v>0.6</v>
      </c>
      <c r="G421" s="329">
        <f>+'3.8'!G19</f>
        <v>16</v>
      </c>
      <c r="H421" s="337">
        <f>+'3.8'!H19</f>
        <v>1.02</v>
      </c>
      <c r="I421" s="148">
        <f>+'3.8'!I19</f>
        <v>17.952000000000002</v>
      </c>
      <c r="J421" s="41"/>
    </row>
    <row r="422" spans="1:10" s="419" customFormat="1" ht="15" x14ac:dyDescent="0.2">
      <c r="A422" s="15"/>
      <c r="B422" s="93" t="str">
        <f>+'3.8'!B20</f>
        <v>A4</v>
      </c>
      <c r="C422" s="94" t="str">
        <f>+'3.8'!C20</f>
        <v>5+937</v>
      </c>
      <c r="D422" s="221" t="str">
        <f>+'3.8'!D20</f>
        <v>Nuevo</v>
      </c>
      <c r="E422" s="396">
        <f>+'3.8'!E20</f>
        <v>1</v>
      </c>
      <c r="F422" s="397">
        <f>+'3.8'!F20</f>
        <v>0.6</v>
      </c>
      <c r="G422" s="397">
        <f>+'3.8'!G20</f>
        <v>16</v>
      </c>
      <c r="H422" s="401">
        <f>+'3.8'!H20</f>
        <v>1.5999999999999943</v>
      </c>
      <c r="I422" s="148">
        <f>+'3.8'!I20</f>
        <v>28.159999999999901</v>
      </c>
      <c r="J422" s="41"/>
    </row>
    <row r="423" spans="1:10" s="419" customFormat="1" ht="15" x14ac:dyDescent="0.2">
      <c r="A423" s="15"/>
      <c r="B423" s="93" t="str">
        <f>+'3.8'!B21</f>
        <v>A5a</v>
      </c>
      <c r="C423" s="94">
        <f>+'3.8'!C21</f>
        <v>6151</v>
      </c>
      <c r="D423" s="221" t="str">
        <f>+'3.8'!D21</f>
        <v>Nuevo</v>
      </c>
      <c r="E423" s="396">
        <f>+'3.8'!E21</f>
        <v>1</v>
      </c>
      <c r="F423" s="330">
        <f>+'3.8'!F21</f>
        <v>0.8</v>
      </c>
      <c r="G423" s="397">
        <f>+'3.8'!G21</f>
        <v>16</v>
      </c>
      <c r="H423" s="400">
        <f>+'3.8'!H21</f>
        <v>0.44</v>
      </c>
      <c r="I423" s="148">
        <f>+'3.8'!I21</f>
        <v>9.152000000000001</v>
      </c>
      <c r="J423" s="41"/>
    </row>
    <row r="424" spans="1:10" s="419" customFormat="1" ht="15.75" thickBot="1" x14ac:dyDescent="0.25">
      <c r="A424" s="15"/>
      <c r="B424" s="224" t="str">
        <f>+'3.8'!B22</f>
        <v>A7b</v>
      </c>
      <c r="C424" s="225">
        <f>+'3.8'!C22</f>
        <v>11143</v>
      </c>
      <c r="D424" s="226" t="str">
        <f>+'3.8'!D22</f>
        <v>Nuevo</v>
      </c>
      <c r="E424" s="227">
        <f>+'3.8'!E22</f>
        <v>1</v>
      </c>
      <c r="F424" s="352">
        <f>+'3.8'!F22</f>
        <v>0.6</v>
      </c>
      <c r="G424" s="352">
        <f>+'3.8'!G22</f>
        <v>16</v>
      </c>
      <c r="H424" s="228">
        <f>+'3.8'!H22</f>
        <v>0.22</v>
      </c>
      <c r="I424" s="82">
        <f>+'3.8'!I22</f>
        <v>3.8720000000000003</v>
      </c>
      <c r="J424" s="41"/>
    </row>
    <row r="425" spans="1:10" s="419" customFormat="1" ht="16.5" thickBot="1" x14ac:dyDescent="0.25">
      <c r="A425" s="15"/>
      <c r="B425" s="15"/>
      <c r="C425" s="103"/>
      <c r="D425" s="194"/>
      <c r="E425" s="105"/>
      <c r="F425" s="46"/>
      <c r="G425" s="46"/>
      <c r="H425" s="195" t="s">
        <v>23</v>
      </c>
      <c r="I425" s="144">
        <f>SUM(I421:I424)</f>
        <v>59.135999999999903</v>
      </c>
      <c r="J425" s="41"/>
    </row>
    <row r="426" spans="1:10" s="419" customFormat="1" ht="15.75" x14ac:dyDescent="0.2">
      <c r="A426" s="15"/>
      <c r="B426" s="193" t="s">
        <v>132</v>
      </c>
      <c r="C426" s="60"/>
      <c r="D426" s="41"/>
      <c r="E426" s="41"/>
      <c r="F426" s="41"/>
      <c r="G426" s="65"/>
      <c r="H426" s="111"/>
      <c r="I426" s="41"/>
      <c r="J426" s="41"/>
    </row>
    <row r="427" spans="1:10" s="419" customFormat="1" ht="15.75" thickBot="1" x14ac:dyDescent="0.25">
      <c r="A427" s="15"/>
      <c r="B427" s="88"/>
      <c r="C427" s="60"/>
      <c r="D427" s="41"/>
      <c r="E427" s="41"/>
      <c r="F427" s="41"/>
      <c r="G427" s="65"/>
      <c r="H427" s="111"/>
      <c r="I427" s="41"/>
      <c r="J427" s="41"/>
    </row>
    <row r="428" spans="1:10" s="419" customFormat="1" ht="48" thickBot="1" x14ac:dyDescent="0.25">
      <c r="A428" s="15"/>
      <c r="B428" s="106" t="s">
        <v>84</v>
      </c>
      <c r="C428" s="108" t="s">
        <v>77</v>
      </c>
      <c r="D428" s="108" t="s">
        <v>78</v>
      </c>
      <c r="E428" s="108" t="s">
        <v>100</v>
      </c>
      <c r="F428" s="108" t="s">
        <v>146</v>
      </c>
      <c r="G428" s="108" t="s">
        <v>147</v>
      </c>
      <c r="H428" s="176" t="s">
        <v>141</v>
      </c>
      <c r="I428" s="124" t="s">
        <v>247</v>
      </c>
      <c r="J428" s="41"/>
    </row>
    <row r="429" spans="1:10" s="419" customFormat="1" ht="15" x14ac:dyDescent="0.2">
      <c r="A429" s="15"/>
      <c r="B429" s="398" t="str">
        <f>+'3.8'!B27</f>
        <v>A1a</v>
      </c>
      <c r="C429" s="221">
        <f>+'3.8'!C27</f>
        <v>25</v>
      </c>
      <c r="D429" s="221" t="str">
        <f>+'3.8'!D27</f>
        <v>Nuevo</v>
      </c>
      <c r="E429" s="396">
        <f>+'3.8'!E27</f>
        <v>1</v>
      </c>
      <c r="F429" s="397">
        <f>+'3.8'!F27</f>
        <v>0.6</v>
      </c>
      <c r="G429" s="397">
        <f>+'3.8'!G27</f>
        <v>2.4001011314002585</v>
      </c>
      <c r="H429" s="399">
        <f>+'3.8'!H27</f>
        <v>1.02</v>
      </c>
      <c r="I429" s="148">
        <f>+'3.8'!I27</f>
        <v>2.6929134694310903</v>
      </c>
      <c r="J429" s="41"/>
    </row>
    <row r="430" spans="1:10" s="419" customFormat="1" ht="15" x14ac:dyDescent="0.2">
      <c r="A430" s="15"/>
      <c r="B430" s="93" t="str">
        <f>+'3.8'!B28</f>
        <v>A4</v>
      </c>
      <c r="C430" s="94" t="str">
        <f>+'3.8'!C28</f>
        <v>5+937</v>
      </c>
      <c r="D430" s="94" t="str">
        <f>+'3.8'!D28</f>
        <v>Nuevo</v>
      </c>
      <c r="E430" s="396">
        <f>+'3.8'!E28</f>
        <v>1</v>
      </c>
      <c r="F430" s="397">
        <f>+'3.8'!F28</f>
        <v>0.6</v>
      </c>
      <c r="G430" s="330">
        <f>+'3.8'!G28</f>
        <v>2.4001011314002585</v>
      </c>
      <c r="H430" s="401">
        <f>+'3.8'!H28</f>
        <v>1.5999999999999943</v>
      </c>
      <c r="I430" s="148">
        <f>+'3.8'!I28</f>
        <v>4.2241779912644404</v>
      </c>
      <c r="J430" s="41"/>
    </row>
    <row r="431" spans="1:10" s="419" customFormat="1" ht="15" x14ac:dyDescent="0.2">
      <c r="A431" s="15"/>
      <c r="B431" s="93" t="str">
        <f>+'3.8'!B29</f>
        <v>A5a</v>
      </c>
      <c r="C431" s="94">
        <f>+'3.8'!C29</f>
        <v>6151</v>
      </c>
      <c r="D431" s="221" t="str">
        <f>+'3.8'!D29</f>
        <v>Nuevo</v>
      </c>
      <c r="E431" s="157">
        <f>+'3.8'!E29</f>
        <v>1</v>
      </c>
      <c r="F431" s="330">
        <f>+'3.8'!F29</f>
        <v>0.8</v>
      </c>
      <c r="G431" s="330">
        <f>+'3.8'!G29</f>
        <v>2.4001011314002585</v>
      </c>
      <c r="H431" s="400">
        <f>+'3.8'!H29</f>
        <v>0.44</v>
      </c>
      <c r="I431" s="148">
        <f>+'3.8'!I29</f>
        <v>1.3728578471609481</v>
      </c>
      <c r="J431" s="41"/>
    </row>
    <row r="432" spans="1:10" s="419" customFormat="1" ht="15.75" thickBot="1" x14ac:dyDescent="0.25">
      <c r="A432" s="15"/>
      <c r="B432" s="224" t="str">
        <f>+'3.8'!B30</f>
        <v>A7b</v>
      </c>
      <c r="C432" s="225">
        <f>+'3.8'!C30</f>
        <v>11143</v>
      </c>
      <c r="D432" s="226" t="str">
        <f>+'3.8'!D30</f>
        <v>Nuevo</v>
      </c>
      <c r="E432" s="227">
        <f>+'3.8'!E30</f>
        <v>1</v>
      </c>
      <c r="F432" s="352">
        <f>+'3.8'!F30</f>
        <v>0.6</v>
      </c>
      <c r="G432" s="352">
        <f>+'3.8'!G30</f>
        <v>2.4001011314002585</v>
      </c>
      <c r="H432" s="228">
        <f>+'3.8'!H30</f>
        <v>0.22</v>
      </c>
      <c r="I432" s="82">
        <f>+'3.8'!I30</f>
        <v>0.58082447379886259</v>
      </c>
      <c r="J432" s="41"/>
    </row>
    <row r="433" spans="1:10" s="419" customFormat="1" ht="16.5" thickBot="1" x14ac:dyDescent="0.25">
      <c r="A433" s="15"/>
      <c r="B433" s="15"/>
      <c r="C433" s="103"/>
      <c r="D433" s="194"/>
      <c r="E433" s="105"/>
      <c r="F433" s="41"/>
      <c r="G433" s="41"/>
      <c r="H433" s="195" t="s">
        <v>23</v>
      </c>
      <c r="I433" s="144">
        <f>SUM(I429:I432)</f>
        <v>8.8707737816553411</v>
      </c>
      <c r="J433" s="41"/>
    </row>
    <row r="434" spans="1:10" s="419" customFormat="1" ht="15.75" thickBot="1" x14ac:dyDescent="0.25">
      <c r="A434" s="15"/>
      <c r="B434" s="88"/>
      <c r="C434" s="60"/>
      <c r="D434" s="41"/>
      <c r="E434" s="41"/>
      <c r="F434" s="41"/>
      <c r="G434" s="41"/>
      <c r="H434" s="41"/>
      <c r="I434" s="41"/>
      <c r="J434" s="41"/>
    </row>
    <row r="435" spans="1:10" s="419" customFormat="1" ht="15" customHeight="1" x14ac:dyDescent="0.2">
      <c r="A435" s="15"/>
      <c r="B435" s="832" t="str">
        <f>+B403</f>
        <v>Excavación para fundaciones y desagües</v>
      </c>
      <c r="C435" s="833"/>
      <c r="D435" s="833"/>
      <c r="E435" s="833"/>
      <c r="F435" s="833"/>
      <c r="G435" s="834"/>
      <c r="H435" s="856">
        <f>+I433+I425</f>
        <v>68.006773781655241</v>
      </c>
      <c r="I435" s="840" t="s">
        <v>242</v>
      </c>
    </row>
    <row r="436" spans="1:10" s="419" customFormat="1" ht="15.75" customHeight="1" thickBot="1" x14ac:dyDescent="0.25">
      <c r="A436" s="15"/>
      <c r="B436" s="835"/>
      <c r="C436" s="836"/>
      <c r="D436" s="836"/>
      <c r="E436" s="836"/>
      <c r="F436" s="836"/>
      <c r="G436" s="837"/>
      <c r="H436" s="858"/>
      <c r="I436" s="841"/>
    </row>
    <row r="437" spans="1:10" s="419" customFormat="1" ht="15" x14ac:dyDescent="0.2">
      <c r="A437" s="15"/>
      <c r="B437" s="88"/>
      <c r="C437" s="60"/>
      <c r="D437" s="41"/>
      <c r="E437" s="41"/>
      <c r="F437" s="41"/>
      <c r="G437" s="65"/>
      <c r="H437" s="111"/>
      <c r="I437" s="41"/>
    </row>
    <row r="438" spans="1:10" ht="20.25" x14ac:dyDescent="0.3">
      <c r="A438" s="278">
        <f>+PRESUPUESTO!B33</f>
        <v>4</v>
      </c>
      <c r="B438" s="290" t="str">
        <f>+PRESUPUESTO!E33</f>
        <v>OBRAS COMPLEMENTARIAS</v>
      </c>
    </row>
    <row r="440" spans="1:10" ht="20.25" x14ac:dyDescent="0.3">
      <c r="A440" s="278" t="str">
        <f>+PRESUPUESTO!C34</f>
        <v>4.1</v>
      </c>
      <c r="B440" s="279" t="str">
        <f>+PRESUPUESTO!E34</f>
        <v>Barandas, Alambrados y otras</v>
      </c>
    </row>
    <row r="441" spans="1:10" x14ac:dyDescent="0.2">
      <c r="A441" s="405"/>
    </row>
    <row r="442" spans="1:10" ht="18" x14ac:dyDescent="0.25">
      <c r="A442" s="18" t="str">
        <f>+PRESUPUESTO!D35</f>
        <v>4.1.1</v>
      </c>
      <c r="B442" s="19" t="str">
        <f>+PRESUPUESTO!E35</f>
        <v>Baranda metalica de defensa</v>
      </c>
      <c r="C442" s="152"/>
      <c r="D442" s="152"/>
      <c r="E442" s="152"/>
      <c r="F442" s="152"/>
      <c r="G442" s="152"/>
    </row>
    <row r="443" spans="1:10" ht="15.75" thickBot="1" x14ac:dyDescent="0.25">
      <c r="A443" s="41"/>
      <c r="B443" s="116"/>
      <c r="C443" s="13"/>
      <c r="D443" s="13"/>
      <c r="E443" s="13"/>
      <c r="F443" s="13"/>
      <c r="G443" s="13"/>
    </row>
    <row r="444" spans="1:10" ht="15.75" customHeight="1" x14ac:dyDescent="0.2">
      <c r="A444" s="41"/>
      <c r="B444" s="918" t="s">
        <v>255</v>
      </c>
      <c r="C444" s="919"/>
      <c r="D444" s="920"/>
      <c r="E444" s="78" t="s">
        <v>9</v>
      </c>
      <c r="F444" s="41"/>
      <c r="G444" s="46"/>
    </row>
    <row r="445" spans="1:10" ht="16.5" thickBot="1" x14ac:dyDescent="0.25">
      <c r="A445" s="41"/>
      <c r="B445" s="921"/>
      <c r="C445" s="922"/>
      <c r="D445" s="923"/>
      <c r="E445" s="79" t="s">
        <v>10</v>
      </c>
      <c r="F445" s="41"/>
      <c r="G445" s="46"/>
    </row>
    <row r="446" spans="1:10" ht="15.75" thickBot="1" x14ac:dyDescent="0.25">
      <c r="A446" s="88"/>
      <c r="B446" s="188">
        <f>+'4.1.1'!B5</f>
        <v>0</v>
      </c>
      <c r="C446" s="189" t="str">
        <f>+'4.1.1'!C5</f>
        <v>a</v>
      </c>
      <c r="D446" s="190">
        <f>+'4.1.1'!D5</f>
        <v>11168</v>
      </c>
      <c r="E446" s="58">
        <f>+'4.1.1'!E5</f>
        <v>7648.15</v>
      </c>
      <c r="F446" s="88"/>
      <c r="G446" s="47"/>
    </row>
    <row r="447" spans="1:10" ht="16.5" thickBot="1" x14ac:dyDescent="0.3">
      <c r="A447" s="41"/>
      <c r="B447" s="41"/>
      <c r="C447" s="41"/>
      <c r="D447" s="275" t="s">
        <v>23</v>
      </c>
      <c r="E447" s="55">
        <f>SUM(E446:E446)</f>
        <v>7648.15</v>
      </c>
      <c r="F447" s="41"/>
      <c r="G447" s="41"/>
    </row>
    <row r="448" spans="1:10" ht="15.75" thickBot="1" x14ac:dyDescent="0.25">
      <c r="A448" s="41"/>
      <c r="B448" s="41"/>
      <c r="C448" s="41"/>
      <c r="D448" s="41"/>
      <c r="E448" s="41"/>
      <c r="F448" s="41"/>
      <c r="G448" s="41"/>
    </row>
    <row r="449" spans="1:7" ht="15" customHeight="1" x14ac:dyDescent="0.2">
      <c r="A449" s="41"/>
      <c r="B449" s="832" t="str">
        <f>+B442</f>
        <v>Baranda metalica de defensa</v>
      </c>
      <c r="C449" s="833"/>
      <c r="D449" s="834"/>
      <c r="E449" s="856">
        <f>+E447</f>
        <v>7648.15</v>
      </c>
      <c r="F449" s="840" t="s">
        <v>10</v>
      </c>
    </row>
    <row r="450" spans="1:7" ht="15.75" customHeight="1" thickBot="1" x14ac:dyDescent="0.25">
      <c r="A450" s="41"/>
      <c r="B450" s="835"/>
      <c r="C450" s="836"/>
      <c r="D450" s="837"/>
      <c r="E450" s="858"/>
      <c r="F450" s="841"/>
    </row>
    <row r="451" spans="1:7" ht="15" x14ac:dyDescent="0.2">
      <c r="A451" s="41"/>
      <c r="B451" s="61"/>
      <c r="C451" s="61"/>
      <c r="D451" s="62"/>
      <c r="E451" s="62"/>
      <c r="F451" s="62"/>
      <c r="G451" s="46"/>
    </row>
    <row r="452" spans="1:7" ht="18" customHeight="1" x14ac:dyDescent="0.25">
      <c r="A452" s="18" t="str">
        <f>+PRESUPUESTO!D36</f>
        <v>4.1.2</v>
      </c>
      <c r="B452" s="19" t="str">
        <f>+PRESUPUESTO!E36</f>
        <v>Cordón montable de hormigón de 0,20 m de ancho</v>
      </c>
      <c r="C452" s="240"/>
      <c r="D452" s="240"/>
      <c r="E452" s="240"/>
      <c r="F452" s="240"/>
      <c r="G452" s="41"/>
    </row>
    <row r="453" spans="1:7" ht="15.75" thickBot="1" x14ac:dyDescent="0.25">
      <c r="A453" s="41"/>
      <c r="B453" s="13"/>
      <c r="C453" s="13"/>
      <c r="D453" s="13"/>
      <c r="E453" s="13"/>
      <c r="F453" s="13"/>
    </row>
    <row r="454" spans="1:7" ht="15.75" customHeight="1" x14ac:dyDescent="0.25">
      <c r="A454" s="41"/>
      <c r="B454" s="832" t="s">
        <v>255</v>
      </c>
      <c r="C454" s="833"/>
      <c r="D454" s="834"/>
      <c r="E454" s="69" t="s">
        <v>9</v>
      </c>
      <c r="F454" s="46"/>
    </row>
    <row r="455" spans="1:7" ht="16.5" thickBot="1" x14ac:dyDescent="0.3">
      <c r="A455" s="41"/>
      <c r="B455" s="835"/>
      <c r="C455" s="836"/>
      <c r="D455" s="837"/>
      <c r="E455" s="70" t="s">
        <v>10</v>
      </c>
      <c r="F455" s="46"/>
    </row>
    <row r="456" spans="1:7" ht="15.75" thickBot="1" x14ac:dyDescent="0.25">
      <c r="A456" s="88"/>
      <c r="B456" s="118" t="str">
        <f>+'4.1.2'!B5</f>
        <v>0+000</v>
      </c>
      <c r="C456" s="119" t="str">
        <f>+'4.1.2'!C5</f>
        <v>a</v>
      </c>
      <c r="D456" s="120">
        <f>+'4.1.2'!D5</f>
        <v>11168</v>
      </c>
      <c r="E456" s="58">
        <f>+'4.1.2'!E5</f>
        <v>1136.5945999999999</v>
      </c>
      <c r="F456" s="56"/>
    </row>
    <row r="457" spans="1:7" ht="16.5" thickBot="1" x14ac:dyDescent="0.3">
      <c r="A457" s="41"/>
      <c r="B457" s="41"/>
      <c r="C457" s="59"/>
      <c r="D457" s="81" t="s">
        <v>23</v>
      </c>
      <c r="E457" s="71">
        <f>SUM(E456:E456)</f>
        <v>1136.5945999999999</v>
      </c>
      <c r="F457" s="41"/>
    </row>
    <row r="458" spans="1:7" ht="15.75" thickBot="1" x14ac:dyDescent="0.25">
      <c r="A458" s="41"/>
      <c r="B458" s="41"/>
      <c r="C458" s="41"/>
      <c r="D458" s="41"/>
      <c r="E458" s="41"/>
      <c r="F458" s="41"/>
    </row>
    <row r="459" spans="1:7" ht="15" customHeight="1" x14ac:dyDescent="0.2">
      <c r="A459" s="41"/>
      <c r="B459" s="927" t="str">
        <f>+B452</f>
        <v>Cordón montable de hormigón de 0,20 m de ancho</v>
      </c>
      <c r="C459" s="928"/>
      <c r="D459" s="929"/>
      <c r="E459" s="856">
        <f>+E457</f>
        <v>1136.5945999999999</v>
      </c>
      <c r="F459" s="840" t="s">
        <v>10</v>
      </c>
    </row>
    <row r="460" spans="1:7" ht="15.75" customHeight="1" thickBot="1" x14ac:dyDescent="0.25">
      <c r="A460" s="41"/>
      <c r="B460" s="930"/>
      <c r="C460" s="931"/>
      <c r="D460" s="932"/>
      <c r="E460" s="858"/>
      <c r="F460" s="841"/>
    </row>
    <row r="461" spans="1:7" ht="15" x14ac:dyDescent="0.2">
      <c r="A461" s="41"/>
      <c r="B461" s="61"/>
      <c r="C461" s="62"/>
      <c r="D461" s="62"/>
      <c r="E461" s="46"/>
      <c r="F461" s="46"/>
    </row>
    <row r="462" spans="1:7" ht="18" x14ac:dyDescent="0.25">
      <c r="A462" s="18" t="str">
        <f>+PRESUPUESTO!D37</f>
        <v>4.1.3</v>
      </c>
      <c r="B462" s="19" t="str">
        <f>+PRESUPUESTO!E37</f>
        <v>Cordón de H° protector de borde de pavimento L=12m</v>
      </c>
      <c r="C462" s="45"/>
      <c r="D462" s="45"/>
      <c r="E462" s="45"/>
      <c r="F462" s="45"/>
      <c r="G462" s="45"/>
    </row>
    <row r="463" spans="1:7" ht="15.75" thickBot="1" x14ac:dyDescent="0.25">
      <c r="A463" s="41"/>
      <c r="B463" s="13"/>
      <c r="C463" s="13"/>
      <c r="D463" s="13"/>
      <c r="E463" s="13"/>
      <c r="F463" s="13"/>
      <c r="G463" s="13"/>
    </row>
    <row r="464" spans="1:7" ht="15.75" customHeight="1" x14ac:dyDescent="0.25">
      <c r="A464" s="41"/>
      <c r="B464" s="832" t="s">
        <v>255</v>
      </c>
      <c r="C464" s="833"/>
      <c r="D464" s="834"/>
      <c r="E464" s="69" t="s">
        <v>193</v>
      </c>
      <c r="F464" s="41"/>
      <c r="G464" s="46"/>
    </row>
    <row r="465" spans="1:7" ht="16.5" thickBot="1" x14ac:dyDescent="0.3">
      <c r="A465" s="41"/>
      <c r="B465" s="835"/>
      <c r="C465" s="836"/>
      <c r="D465" s="837"/>
      <c r="E465" s="70" t="s">
        <v>22</v>
      </c>
      <c r="F465" s="41"/>
      <c r="G465" s="46"/>
    </row>
    <row r="466" spans="1:7" ht="15.75" thickBot="1" x14ac:dyDescent="0.25">
      <c r="A466" s="88"/>
      <c r="B466" s="118" t="str">
        <f>+'4.1.3'!B5</f>
        <v>0+000</v>
      </c>
      <c r="C466" s="119" t="str">
        <f>+'4.1.3'!C5</f>
        <v>a</v>
      </c>
      <c r="D466" s="120">
        <f>+'4.1.3'!D5</f>
        <v>11168</v>
      </c>
      <c r="E466" s="58">
        <f>+'4.1.3'!E5</f>
        <v>23</v>
      </c>
      <c r="F466" s="88"/>
      <c r="G466" s="47"/>
    </row>
    <row r="467" spans="1:7" ht="16.5" thickBot="1" x14ac:dyDescent="0.3">
      <c r="A467" s="41"/>
      <c r="B467" s="41"/>
      <c r="C467" s="59"/>
      <c r="D467" s="81" t="s">
        <v>23</v>
      </c>
      <c r="E467" s="71">
        <f>SUM(E466:E466)</f>
        <v>23</v>
      </c>
      <c r="F467" s="41"/>
      <c r="G467" s="49"/>
    </row>
    <row r="468" spans="1:7" ht="15.75" thickBot="1" x14ac:dyDescent="0.25">
      <c r="A468" s="41"/>
      <c r="B468" s="41"/>
      <c r="C468" s="41"/>
      <c r="D468" s="41"/>
      <c r="E468" s="41"/>
      <c r="F468" s="41"/>
      <c r="G468" s="41"/>
    </row>
    <row r="469" spans="1:7" ht="15" customHeight="1" x14ac:dyDescent="0.2">
      <c r="A469" s="41"/>
      <c r="B469" s="832" t="str">
        <f>+B462</f>
        <v>Cordón de H° protector de borde de pavimento L=12m</v>
      </c>
      <c r="C469" s="833"/>
      <c r="D469" s="834"/>
      <c r="E469" s="856">
        <f>+E467</f>
        <v>23</v>
      </c>
      <c r="F469" s="840" t="str">
        <f>+E465</f>
        <v>[un]</v>
      </c>
    </row>
    <row r="470" spans="1:7" ht="15.75" customHeight="1" thickBot="1" x14ac:dyDescent="0.25">
      <c r="A470" s="41"/>
      <c r="B470" s="835"/>
      <c r="C470" s="836"/>
      <c r="D470" s="837"/>
      <c r="E470" s="858"/>
      <c r="F470" s="841"/>
    </row>
    <row r="471" spans="1:7" ht="15" x14ac:dyDescent="0.2">
      <c r="A471" s="41"/>
      <c r="B471" s="61"/>
      <c r="C471" s="61"/>
      <c r="D471" s="62"/>
      <c r="E471" s="41"/>
      <c r="F471" s="62"/>
      <c r="G471" s="46"/>
    </row>
    <row r="472" spans="1:7" ht="18" x14ac:dyDescent="0.25">
      <c r="A472" s="18" t="str">
        <f>+PRESUPUESTO!D38</f>
        <v>4.1.4</v>
      </c>
      <c r="B472" s="19" t="str">
        <f>+PRESUPUESTO!E38</f>
        <v>Tranquera s/plano J-5084 - Tipo "B"</v>
      </c>
      <c r="C472" s="45"/>
      <c r="D472" s="45"/>
      <c r="E472" s="45"/>
      <c r="F472" s="45"/>
      <c r="G472" s="45"/>
    </row>
    <row r="473" spans="1:7" ht="15.75" thickBot="1" x14ac:dyDescent="0.25">
      <c r="A473" s="41"/>
      <c r="B473" s="13"/>
      <c r="C473" s="13"/>
      <c r="D473" s="13"/>
      <c r="E473" s="13"/>
      <c r="F473" s="13"/>
      <c r="G473" s="13"/>
    </row>
    <row r="474" spans="1:7" ht="15.75" customHeight="1" x14ac:dyDescent="0.25">
      <c r="A474" s="41"/>
      <c r="B474" s="832" t="s">
        <v>255</v>
      </c>
      <c r="C474" s="833"/>
      <c r="D474" s="834"/>
      <c r="E474" s="69" t="s">
        <v>193</v>
      </c>
      <c r="F474" s="41"/>
      <c r="G474" s="46"/>
    </row>
    <row r="475" spans="1:7" ht="16.5" thickBot="1" x14ac:dyDescent="0.3">
      <c r="A475" s="41"/>
      <c r="B475" s="835"/>
      <c r="C475" s="836"/>
      <c r="D475" s="837"/>
      <c r="E475" s="70" t="s">
        <v>22</v>
      </c>
      <c r="F475" s="41"/>
      <c r="G475" s="46"/>
    </row>
    <row r="476" spans="1:7" ht="15.75" thickBot="1" x14ac:dyDescent="0.25">
      <c r="A476" s="88"/>
      <c r="B476" s="118" t="str">
        <f>+'4.1.4'!B5</f>
        <v>0+000</v>
      </c>
      <c r="C476" s="119" t="str">
        <f>+'4.1.4'!C5</f>
        <v>a</v>
      </c>
      <c r="D476" s="120">
        <f>+'4.1.4'!D5</f>
        <v>11168</v>
      </c>
      <c r="E476" s="58">
        <f>+'4.1.4'!E5</f>
        <v>47</v>
      </c>
      <c r="F476" s="88"/>
      <c r="G476" s="47"/>
    </row>
    <row r="477" spans="1:7" ht="16.5" thickBot="1" x14ac:dyDescent="0.3">
      <c r="A477" s="41"/>
      <c r="B477" s="41"/>
      <c r="C477" s="59"/>
      <c r="D477" s="81" t="s">
        <v>23</v>
      </c>
      <c r="E477" s="71">
        <f>SUM(E476:E476)</f>
        <v>47</v>
      </c>
      <c r="F477" s="41"/>
      <c r="G477" s="49"/>
    </row>
    <row r="478" spans="1:7" ht="15.75" thickBot="1" x14ac:dyDescent="0.25">
      <c r="A478" s="41"/>
      <c r="B478" s="41"/>
      <c r="C478" s="41"/>
      <c r="D478" s="41"/>
      <c r="E478" s="41"/>
      <c r="F478" s="41"/>
      <c r="G478" s="41"/>
    </row>
    <row r="479" spans="1:7" ht="15" customHeight="1" x14ac:dyDescent="0.2">
      <c r="A479" s="41"/>
      <c r="B479" s="832" t="str">
        <f>+B472</f>
        <v>Tranquera s/plano J-5084 - Tipo "B"</v>
      </c>
      <c r="C479" s="833"/>
      <c r="D479" s="834"/>
      <c r="E479" s="856">
        <f>+E477</f>
        <v>47</v>
      </c>
      <c r="F479" s="840" t="s">
        <v>10</v>
      </c>
    </row>
    <row r="480" spans="1:7" ht="15.75" customHeight="1" thickBot="1" x14ac:dyDescent="0.25">
      <c r="A480" s="41"/>
      <c r="B480" s="835"/>
      <c r="C480" s="836"/>
      <c r="D480" s="837"/>
      <c r="E480" s="858"/>
      <c r="F480" s="841"/>
    </row>
    <row r="481" spans="1:7" ht="15.75" x14ac:dyDescent="0.2">
      <c r="A481" s="41"/>
      <c r="B481" s="291"/>
      <c r="C481" s="291"/>
      <c r="D481" s="291"/>
      <c r="E481" s="282"/>
      <c r="F481" s="284"/>
    </row>
    <row r="482" spans="1:7" ht="18" x14ac:dyDescent="0.25">
      <c r="A482" s="18" t="str">
        <f>+PRESUPUESTO!D39</f>
        <v>4.1.5</v>
      </c>
      <c r="B482" s="19" t="str">
        <f>+PRESUPUESTO!E39</f>
        <v>Alambrado nuevo s/plano H-2840-I - Tipo "C"</v>
      </c>
      <c r="C482" s="45"/>
      <c r="D482" s="45"/>
      <c r="E482" s="45"/>
      <c r="F482" s="45"/>
      <c r="G482" s="45"/>
    </row>
    <row r="483" spans="1:7" ht="15.75" thickBot="1" x14ac:dyDescent="0.25">
      <c r="A483" s="41"/>
      <c r="B483" s="13"/>
      <c r="C483" s="13"/>
      <c r="D483" s="13"/>
      <c r="E483" s="13"/>
      <c r="F483" s="13"/>
      <c r="G483" s="13"/>
    </row>
    <row r="484" spans="1:7" ht="15.75" customHeight="1" x14ac:dyDescent="0.25">
      <c r="A484" s="41"/>
      <c r="B484" s="832" t="s">
        <v>255</v>
      </c>
      <c r="C484" s="833"/>
      <c r="D484" s="834"/>
      <c r="E484" s="69" t="s">
        <v>9</v>
      </c>
      <c r="F484" s="41"/>
      <c r="G484" s="46"/>
    </row>
    <row r="485" spans="1:7" ht="16.5" thickBot="1" x14ac:dyDescent="0.3">
      <c r="A485" s="41"/>
      <c r="B485" s="835"/>
      <c r="C485" s="836"/>
      <c r="D485" s="837"/>
      <c r="E485" s="70" t="s">
        <v>10</v>
      </c>
      <c r="F485" s="41"/>
      <c r="G485" s="46"/>
    </row>
    <row r="486" spans="1:7" ht="15.75" thickBot="1" x14ac:dyDescent="0.25">
      <c r="A486" s="88"/>
      <c r="B486" s="118">
        <f>+'4.1.5'!B5</f>
        <v>0</v>
      </c>
      <c r="C486" s="119" t="str">
        <f>+'4.1.5'!C5</f>
        <v>a</v>
      </c>
      <c r="D486" s="120">
        <f>+'4.1.5'!D5</f>
        <v>11168</v>
      </c>
      <c r="E486" s="42">
        <f>+'4.1.5'!E5</f>
        <v>18091.099999999999</v>
      </c>
      <c r="F486" s="88"/>
      <c r="G486" s="47"/>
    </row>
    <row r="487" spans="1:7" ht="16.5" thickBot="1" x14ac:dyDescent="0.3">
      <c r="A487" s="41"/>
      <c r="B487" s="60"/>
      <c r="C487" s="41"/>
      <c r="D487" s="81" t="s">
        <v>23</v>
      </c>
      <c r="E487" s="71">
        <f>SUM(E486:E486)</f>
        <v>18091.099999999999</v>
      </c>
      <c r="F487" s="41"/>
      <c r="G487" s="41"/>
    </row>
    <row r="488" spans="1:7" ht="15.75" thickBot="1" x14ac:dyDescent="0.25">
      <c r="A488" s="41"/>
      <c r="B488" s="41"/>
      <c r="C488" s="41"/>
      <c r="D488" s="41"/>
      <c r="E488" s="41"/>
      <c r="F488" s="41"/>
      <c r="G488" s="41"/>
    </row>
    <row r="489" spans="1:7" ht="15" customHeight="1" x14ac:dyDescent="0.2">
      <c r="A489" s="41"/>
      <c r="B489" s="832" t="str">
        <f>+B482</f>
        <v>Alambrado nuevo s/plano H-2840-I - Tipo "C"</v>
      </c>
      <c r="C489" s="833"/>
      <c r="D489" s="834"/>
      <c r="E489" s="856">
        <f>+E487</f>
        <v>18091.099999999999</v>
      </c>
      <c r="F489" s="840" t="s">
        <v>10</v>
      </c>
    </row>
    <row r="490" spans="1:7" ht="15.75" customHeight="1" thickBot="1" x14ac:dyDescent="0.25">
      <c r="A490" s="41"/>
      <c r="B490" s="835"/>
      <c r="C490" s="836"/>
      <c r="D490" s="837"/>
      <c r="E490" s="858"/>
      <c r="F490" s="841"/>
    </row>
    <row r="491" spans="1:7" ht="15" x14ac:dyDescent="0.2">
      <c r="A491" s="41"/>
      <c r="B491" s="61"/>
      <c r="C491" s="61"/>
      <c r="D491" s="62"/>
      <c r="E491" s="41"/>
      <c r="F491" s="62"/>
      <c r="G491" s="46"/>
    </row>
    <row r="492" spans="1:7" ht="18" x14ac:dyDescent="0.25">
      <c r="A492" s="18" t="str">
        <f>+PRESUPUESTO!D40</f>
        <v>4.1.6</v>
      </c>
      <c r="B492" s="19" t="str">
        <f>+PRESUPUESTO!E40</f>
        <v>Alambrado existente a retirar</v>
      </c>
      <c r="C492" s="45"/>
      <c r="D492" s="45"/>
      <c r="E492" s="45"/>
      <c r="F492" s="45"/>
      <c r="G492" s="45"/>
    </row>
    <row r="493" spans="1:7" ht="15.75" thickBot="1" x14ac:dyDescent="0.25">
      <c r="A493" s="41"/>
      <c r="B493" s="41"/>
      <c r="C493" s="41"/>
      <c r="D493" s="41"/>
      <c r="E493" s="160"/>
      <c r="F493" s="41"/>
      <c r="G493" s="41"/>
    </row>
    <row r="494" spans="1:7" ht="15.75" customHeight="1" x14ac:dyDescent="0.25">
      <c r="A494" s="41"/>
      <c r="B494" s="832" t="s">
        <v>255</v>
      </c>
      <c r="C494" s="833"/>
      <c r="D494" s="834"/>
      <c r="E494" s="161" t="s">
        <v>21</v>
      </c>
      <c r="F494" s="41"/>
      <c r="G494" s="46"/>
    </row>
    <row r="495" spans="1:7" ht="16.5" thickBot="1" x14ac:dyDescent="0.3">
      <c r="A495" s="41"/>
      <c r="B495" s="835"/>
      <c r="C495" s="836"/>
      <c r="D495" s="837"/>
      <c r="E495" s="250" t="s">
        <v>10</v>
      </c>
      <c r="F495" s="41"/>
      <c r="G495" s="46"/>
    </row>
    <row r="496" spans="1:7" ht="15.75" thickBot="1" x14ac:dyDescent="0.25">
      <c r="A496" s="88"/>
      <c r="B496" s="247">
        <f>+'4.1.6'!B5</f>
        <v>0</v>
      </c>
      <c r="C496" s="248" t="str">
        <f>+'4.1.6'!C5</f>
        <v>a</v>
      </c>
      <c r="D496" s="249">
        <f>+'4.1.6'!D5</f>
        <v>11168</v>
      </c>
      <c r="E496" s="147">
        <f>+'4.1.6'!E5</f>
        <v>8253.15</v>
      </c>
      <c r="F496" s="56"/>
      <c r="G496" s="56"/>
    </row>
    <row r="497" spans="1:7" ht="16.5" thickBot="1" x14ac:dyDescent="0.3">
      <c r="A497" s="41"/>
      <c r="B497" s="60"/>
      <c r="C497" s="41"/>
      <c r="D497" s="81" t="s">
        <v>23</v>
      </c>
      <c r="E497" s="251">
        <f>SUM(E496:E496)</f>
        <v>8253.15</v>
      </c>
      <c r="F497" s="41"/>
      <c r="G497" s="41"/>
    </row>
    <row r="498" spans="1:7" ht="15.75" thickBot="1" x14ac:dyDescent="0.25">
      <c r="A498" s="41"/>
      <c r="B498" s="41"/>
      <c r="C498" s="41"/>
      <c r="D498" s="41"/>
      <c r="E498" s="160"/>
      <c r="F498" s="41"/>
      <c r="G498" s="41"/>
    </row>
    <row r="499" spans="1:7" ht="15" customHeight="1" x14ac:dyDescent="0.2">
      <c r="A499" s="41"/>
      <c r="B499" s="832" t="str">
        <f>+B492</f>
        <v>Alambrado existente a retirar</v>
      </c>
      <c r="C499" s="833"/>
      <c r="D499" s="834"/>
      <c r="E499" s="856">
        <f>+E497</f>
        <v>8253.15</v>
      </c>
      <c r="F499" s="840" t="str">
        <f>+E495</f>
        <v>[m]</v>
      </c>
    </row>
    <row r="500" spans="1:7" ht="15.75" customHeight="1" thickBot="1" x14ac:dyDescent="0.25">
      <c r="A500" s="41"/>
      <c r="B500" s="835"/>
      <c r="C500" s="836"/>
      <c r="D500" s="837"/>
      <c r="E500" s="858"/>
      <c r="F500" s="841"/>
    </row>
    <row r="501" spans="1:7" ht="15" x14ac:dyDescent="0.2">
      <c r="A501" s="405"/>
      <c r="E501" s="160"/>
    </row>
    <row r="502" spans="1:7" ht="20.25" customHeight="1" x14ac:dyDescent="0.3">
      <c r="A502" s="278" t="str">
        <f>+PRESUPUESTO!C41</f>
        <v>4.2</v>
      </c>
      <c r="B502" s="933" t="str">
        <f>+PRESUPUESTO!E41</f>
        <v>Traslado de servicios</v>
      </c>
      <c r="C502" s="933"/>
      <c r="D502" s="933"/>
      <c r="E502" s="160"/>
    </row>
    <row r="503" spans="1:7" ht="15" x14ac:dyDescent="0.2">
      <c r="A503" s="405"/>
      <c r="E503" s="160"/>
    </row>
    <row r="504" spans="1:7" ht="18" x14ac:dyDescent="0.25">
      <c r="A504" s="18" t="str">
        <f>+PRESUPUESTO!D42</f>
        <v>4.2.1</v>
      </c>
      <c r="B504" s="19" t="str">
        <f>+PRESUPUESTO!E42</f>
        <v>Traslado de línea de Baja Tensión</v>
      </c>
      <c r="C504" s="152"/>
      <c r="D504" s="152"/>
      <c r="E504" s="152"/>
      <c r="F504" s="152"/>
      <c r="G504" s="152"/>
    </row>
    <row r="505" spans="1:7" ht="15.75" thickBot="1" x14ac:dyDescent="0.25">
      <c r="A505" s="41"/>
      <c r="B505" s="116"/>
      <c r="C505" s="13"/>
      <c r="D505" s="13"/>
      <c r="E505" s="13"/>
      <c r="F505" s="13"/>
      <c r="G505" s="13"/>
    </row>
    <row r="506" spans="1:7" ht="15.75" customHeight="1" x14ac:dyDescent="0.2">
      <c r="A506" s="41"/>
      <c r="B506" s="863" t="s">
        <v>255</v>
      </c>
      <c r="C506" s="914"/>
      <c r="D506" s="915"/>
      <c r="E506" s="78" t="s">
        <v>9</v>
      </c>
      <c r="F506" s="41"/>
      <c r="G506" s="46"/>
    </row>
    <row r="507" spans="1:7" ht="16.5" thickBot="1" x14ac:dyDescent="0.25">
      <c r="A507" s="41"/>
      <c r="B507" s="866"/>
      <c r="C507" s="916"/>
      <c r="D507" s="917"/>
      <c r="E507" s="79" t="s">
        <v>10</v>
      </c>
      <c r="F507" s="41"/>
      <c r="G507" s="46"/>
    </row>
    <row r="508" spans="1:7" ht="15.75" thickBot="1" x14ac:dyDescent="0.25">
      <c r="A508" s="88"/>
      <c r="B508" s="188">
        <f>+'4.2'!B5</f>
        <v>0</v>
      </c>
      <c r="C508" s="189" t="str">
        <f>+'4.2'!C5</f>
        <v>a</v>
      </c>
      <c r="D508" s="190">
        <f>+'4.2'!D5</f>
        <v>11168</v>
      </c>
      <c r="E508" s="58">
        <f>+'4.2'!E5</f>
        <v>592.70000000000005</v>
      </c>
      <c r="F508" s="88"/>
      <c r="G508" s="47"/>
    </row>
    <row r="509" spans="1:7" ht="16.5" thickBot="1" x14ac:dyDescent="0.3">
      <c r="A509" s="41"/>
      <c r="B509" s="41"/>
      <c r="C509" s="41"/>
      <c r="D509" s="59" t="s">
        <v>23</v>
      </c>
      <c r="E509" s="55">
        <f>SUM(E508:E508)</f>
        <v>592.70000000000005</v>
      </c>
      <c r="F509" s="41"/>
      <c r="G509" s="41"/>
    </row>
    <row r="510" spans="1:7" ht="15.75" thickBot="1" x14ac:dyDescent="0.25">
      <c r="A510" s="41"/>
      <c r="B510" s="60"/>
      <c r="C510" s="41"/>
      <c r="D510" s="41"/>
      <c r="E510" s="41"/>
      <c r="F510" s="41"/>
      <c r="G510" s="41"/>
    </row>
    <row r="511" spans="1:7" ht="15" customHeight="1" x14ac:dyDescent="0.2">
      <c r="A511" s="41"/>
      <c r="B511" s="832" t="str">
        <f>+B504</f>
        <v>Traslado de línea de Baja Tensión</v>
      </c>
      <c r="C511" s="833"/>
      <c r="D511" s="833"/>
      <c r="E511" s="834"/>
      <c r="F511" s="856">
        <f>+E509</f>
        <v>592.70000000000005</v>
      </c>
      <c r="G511" s="840" t="str">
        <f>+E507</f>
        <v>[m]</v>
      </c>
    </row>
    <row r="512" spans="1:7" ht="15.75" customHeight="1" thickBot="1" x14ac:dyDescent="0.25">
      <c r="A512" s="41"/>
      <c r="B512" s="835"/>
      <c r="C512" s="836"/>
      <c r="D512" s="836"/>
      <c r="E512" s="837"/>
      <c r="F512" s="858"/>
      <c r="G512" s="841"/>
    </row>
    <row r="513" spans="1:7" ht="15" x14ac:dyDescent="0.2">
      <c r="A513" s="41"/>
      <c r="B513" s="66"/>
      <c r="C513" s="66"/>
      <c r="D513" s="63"/>
      <c r="E513" s="64"/>
      <c r="F513" s="63"/>
      <c r="G513" s="46"/>
    </row>
    <row r="514" spans="1:7" ht="18" x14ac:dyDescent="0.25">
      <c r="A514" s="18" t="str">
        <f>+PRESUPUESTO!D43</f>
        <v>4.2.2</v>
      </c>
      <c r="B514" s="19" t="str">
        <f>+PRESUPUESTO!E43</f>
        <v>Traslado de línea de Media Tensión (13,2 kV)</v>
      </c>
      <c r="C514" s="152"/>
      <c r="D514" s="152"/>
      <c r="E514" s="152"/>
      <c r="F514" s="152"/>
      <c r="G514" s="152"/>
    </row>
    <row r="515" spans="1:7" ht="15.75" thickBot="1" x14ac:dyDescent="0.25">
      <c r="A515" s="41"/>
      <c r="B515" s="116"/>
      <c r="C515" s="13"/>
      <c r="D515" s="13"/>
      <c r="E515" s="13"/>
      <c r="F515" s="13"/>
      <c r="G515" s="13"/>
    </row>
    <row r="516" spans="1:7" ht="15.75" customHeight="1" x14ac:dyDescent="0.2">
      <c r="A516" s="41"/>
      <c r="B516" s="918" t="s">
        <v>255</v>
      </c>
      <c r="C516" s="919"/>
      <c r="D516" s="920"/>
      <c r="E516" s="78" t="s">
        <v>9</v>
      </c>
      <c r="F516" s="41"/>
      <c r="G516" s="46"/>
    </row>
    <row r="517" spans="1:7" ht="16.5" thickBot="1" x14ac:dyDescent="0.25">
      <c r="A517" s="41"/>
      <c r="B517" s="921"/>
      <c r="C517" s="922"/>
      <c r="D517" s="923"/>
      <c r="E517" s="79" t="s">
        <v>10</v>
      </c>
      <c r="F517" s="41"/>
      <c r="G517" s="46"/>
    </row>
    <row r="518" spans="1:7" ht="15.75" thickBot="1" x14ac:dyDescent="0.25">
      <c r="A518" s="88"/>
      <c r="B518" s="188">
        <f>+'4.2'!B15</f>
        <v>0</v>
      </c>
      <c r="C518" s="189" t="str">
        <f>+'4.2'!C15</f>
        <v>a</v>
      </c>
      <c r="D518" s="190">
        <f>+'4.2'!D15</f>
        <v>11168</v>
      </c>
      <c r="E518" s="58">
        <f>+'4.2'!E15</f>
        <v>1815.5</v>
      </c>
      <c r="F518" s="88"/>
      <c r="G518" s="47"/>
    </row>
    <row r="519" spans="1:7" ht="16.5" thickBot="1" x14ac:dyDescent="0.3">
      <c r="A519" s="41"/>
      <c r="B519" s="41"/>
      <c r="C519" s="41"/>
      <c r="D519" s="81" t="s">
        <v>23</v>
      </c>
      <c r="E519" s="55">
        <f>SUM(E518:E518)</f>
        <v>1815.5</v>
      </c>
      <c r="F519" s="41"/>
      <c r="G519" s="41"/>
    </row>
    <row r="520" spans="1:7" ht="15.75" thickBot="1" x14ac:dyDescent="0.25">
      <c r="A520" s="41"/>
      <c r="B520" s="41"/>
      <c r="C520" s="41"/>
      <c r="D520" s="41"/>
      <c r="E520" s="41"/>
      <c r="F520" s="41"/>
      <c r="G520" s="41"/>
    </row>
    <row r="521" spans="1:7" ht="15" customHeight="1" x14ac:dyDescent="0.2">
      <c r="A521" s="41"/>
      <c r="B521" s="832" t="str">
        <f>+B514</f>
        <v>Traslado de línea de Media Tensión (13,2 kV)</v>
      </c>
      <c r="C521" s="833"/>
      <c r="D521" s="833"/>
      <c r="E521" s="834"/>
      <c r="F521" s="856">
        <f>+E519</f>
        <v>1815.5</v>
      </c>
      <c r="G521" s="840" t="str">
        <f>+E517</f>
        <v>[m]</v>
      </c>
    </row>
    <row r="522" spans="1:7" ht="15.75" customHeight="1" thickBot="1" x14ac:dyDescent="0.25">
      <c r="A522" s="41"/>
      <c r="B522" s="835"/>
      <c r="C522" s="836"/>
      <c r="D522" s="836"/>
      <c r="E522" s="837"/>
      <c r="F522" s="858"/>
      <c r="G522" s="841"/>
    </row>
    <row r="523" spans="1:7" ht="15" x14ac:dyDescent="0.2">
      <c r="A523" s="41"/>
      <c r="B523" s="41"/>
      <c r="C523" s="41"/>
      <c r="D523" s="41"/>
      <c r="E523" s="41"/>
      <c r="F523" s="41"/>
      <c r="G523" s="41"/>
    </row>
    <row r="524" spans="1:7" ht="18" x14ac:dyDescent="0.25">
      <c r="A524" s="18" t="str">
        <f>+PRESUPUESTO!D44</f>
        <v>4.2.3</v>
      </c>
      <c r="B524" s="19" t="str">
        <f>+PRESUPUESTO!E44</f>
        <v>Traslado de línea de Media Tensión (33 kV)</v>
      </c>
      <c r="C524" s="152"/>
      <c r="D524" s="152"/>
      <c r="E524" s="152"/>
      <c r="F524" s="152"/>
      <c r="G524" s="152"/>
    </row>
    <row r="525" spans="1:7" ht="15.75" thickBot="1" x14ac:dyDescent="0.25">
      <c r="A525" s="41"/>
      <c r="B525" s="116"/>
      <c r="C525" s="13"/>
      <c r="D525" s="13"/>
      <c r="E525" s="13"/>
      <c r="F525" s="13"/>
      <c r="G525" s="13"/>
    </row>
    <row r="526" spans="1:7" ht="15.75" customHeight="1" x14ac:dyDescent="0.2">
      <c r="A526" s="41"/>
      <c r="B526" s="918" t="s">
        <v>255</v>
      </c>
      <c r="C526" s="919"/>
      <c r="D526" s="920"/>
      <c r="E526" s="78" t="s">
        <v>9</v>
      </c>
      <c r="F526" s="41"/>
      <c r="G526" s="46"/>
    </row>
    <row r="527" spans="1:7" ht="16.5" thickBot="1" x14ac:dyDescent="0.25">
      <c r="A527" s="41"/>
      <c r="B527" s="921"/>
      <c r="C527" s="922"/>
      <c r="D527" s="923"/>
      <c r="E527" s="79" t="s">
        <v>10</v>
      </c>
      <c r="F527" s="41"/>
      <c r="G527" s="46"/>
    </row>
    <row r="528" spans="1:7" ht="15.75" thickBot="1" x14ac:dyDescent="0.25">
      <c r="A528" s="88"/>
      <c r="B528" s="188">
        <f>+'4.2'!B25</f>
        <v>0</v>
      </c>
      <c r="C528" s="189" t="str">
        <f>+'4.2'!C25</f>
        <v>a</v>
      </c>
      <c r="D528" s="190">
        <f>+'4.2'!D25</f>
        <v>11168</v>
      </c>
      <c r="E528" s="58">
        <f>+'4.2'!E25</f>
        <v>343.5</v>
      </c>
      <c r="F528" s="88"/>
      <c r="G528" s="47"/>
    </row>
    <row r="529" spans="1:7" ht="16.5" thickBot="1" x14ac:dyDescent="0.3">
      <c r="A529" s="41"/>
      <c r="B529" s="41"/>
      <c r="C529" s="41"/>
      <c r="D529" s="81" t="s">
        <v>23</v>
      </c>
      <c r="E529" s="55">
        <f>SUM(E528:E528)</f>
        <v>343.5</v>
      </c>
      <c r="F529" s="41"/>
      <c r="G529" s="41"/>
    </row>
    <row r="530" spans="1:7" ht="15.75" thickBot="1" x14ac:dyDescent="0.25">
      <c r="A530" s="41"/>
      <c r="B530" s="41"/>
      <c r="C530" s="41"/>
      <c r="D530" s="41"/>
      <c r="E530" s="41"/>
      <c r="F530" s="41"/>
      <c r="G530" s="41"/>
    </row>
    <row r="531" spans="1:7" ht="15" customHeight="1" x14ac:dyDescent="0.2">
      <c r="A531" s="41"/>
      <c r="B531" s="832" t="str">
        <f>+B524</f>
        <v>Traslado de línea de Media Tensión (33 kV)</v>
      </c>
      <c r="C531" s="833"/>
      <c r="D531" s="833"/>
      <c r="E531" s="834"/>
      <c r="F531" s="856">
        <f>+E529</f>
        <v>343.5</v>
      </c>
      <c r="G531" s="840" t="str">
        <f>+E527</f>
        <v>[m]</v>
      </c>
    </row>
    <row r="532" spans="1:7" ht="15.75" customHeight="1" thickBot="1" x14ac:dyDescent="0.25">
      <c r="A532" s="41"/>
      <c r="B532" s="835"/>
      <c r="C532" s="836"/>
      <c r="D532" s="836"/>
      <c r="E532" s="837"/>
      <c r="F532" s="858"/>
      <c r="G532" s="841"/>
    </row>
    <row r="533" spans="1:7" ht="15.75" x14ac:dyDescent="0.2">
      <c r="A533" s="41"/>
      <c r="B533" s="402"/>
      <c r="C533" s="402"/>
      <c r="D533" s="402"/>
      <c r="E533" s="402"/>
      <c r="F533" s="282"/>
      <c r="G533" s="284"/>
    </row>
    <row r="534" spans="1:7" ht="18" x14ac:dyDescent="0.25">
      <c r="A534" s="18" t="str">
        <f>+PRESUPUESTO!D45</f>
        <v>4.2.4</v>
      </c>
      <c r="B534" s="19" t="str">
        <f>+PRESUPUESTO!E45</f>
        <v>Alteo de línea de Baja Tensión</v>
      </c>
      <c r="C534" s="152"/>
      <c r="D534" s="152"/>
      <c r="E534" s="152"/>
      <c r="F534" s="152"/>
      <c r="G534" s="152"/>
    </row>
    <row r="535" spans="1:7" ht="15.75" thickBot="1" x14ac:dyDescent="0.25">
      <c r="A535" s="41"/>
      <c r="B535" s="41"/>
      <c r="C535" s="41"/>
      <c r="D535" s="41"/>
      <c r="E535" s="41"/>
      <c r="F535" s="41"/>
      <c r="G535" s="41"/>
    </row>
    <row r="536" spans="1:7" ht="15.75" customHeight="1" x14ac:dyDescent="0.2">
      <c r="A536" s="41"/>
      <c r="B536" s="918" t="s">
        <v>255</v>
      </c>
      <c r="C536" s="919"/>
      <c r="D536" s="920"/>
      <c r="E536" s="78" t="s">
        <v>9</v>
      </c>
      <c r="F536" s="41"/>
      <c r="G536" s="46"/>
    </row>
    <row r="537" spans="1:7" ht="16.5" thickBot="1" x14ac:dyDescent="0.25">
      <c r="A537" s="41"/>
      <c r="B537" s="921"/>
      <c r="C537" s="922"/>
      <c r="D537" s="923"/>
      <c r="E537" s="79" t="s">
        <v>10</v>
      </c>
      <c r="F537" s="41"/>
      <c r="G537" s="46"/>
    </row>
    <row r="538" spans="1:7" ht="15.75" thickBot="1" x14ac:dyDescent="0.25">
      <c r="A538" s="88"/>
      <c r="B538" s="188">
        <f>+'4.2'!B35</f>
        <v>0</v>
      </c>
      <c r="C538" s="189" t="str">
        <f>+'4.2'!C35</f>
        <v>a</v>
      </c>
      <c r="D538" s="190">
        <f>+'4.2'!D35</f>
        <v>11168</v>
      </c>
      <c r="E538" s="58">
        <f>+'4.2'!E35</f>
        <v>167.8</v>
      </c>
      <c r="F538" s="88"/>
      <c r="G538" s="47"/>
    </row>
    <row r="539" spans="1:7" ht="16.5" thickBot="1" x14ac:dyDescent="0.3">
      <c r="A539" s="41"/>
      <c r="B539" s="41"/>
      <c r="C539" s="41"/>
      <c r="D539" s="81" t="s">
        <v>23</v>
      </c>
      <c r="E539" s="55">
        <f>SUM(E538:E538)</f>
        <v>167.8</v>
      </c>
      <c r="F539" s="41"/>
      <c r="G539" s="41"/>
    </row>
    <row r="540" spans="1:7" ht="15.75" thickBot="1" x14ac:dyDescent="0.25">
      <c r="A540" s="41"/>
      <c r="B540" s="41"/>
      <c r="C540" s="41"/>
      <c r="D540" s="41"/>
      <c r="E540" s="41"/>
      <c r="F540" s="41"/>
      <c r="G540" s="41"/>
    </row>
    <row r="541" spans="1:7" ht="15" customHeight="1" x14ac:dyDescent="0.2">
      <c r="A541" s="41"/>
      <c r="B541" s="832" t="str">
        <f>+B534</f>
        <v>Alteo de línea de Baja Tensión</v>
      </c>
      <c r="C541" s="833"/>
      <c r="D541" s="833"/>
      <c r="E541" s="834"/>
      <c r="F541" s="856">
        <f>+E539</f>
        <v>167.8</v>
      </c>
      <c r="G541" s="840" t="str">
        <f>+E537</f>
        <v>[m]</v>
      </c>
    </row>
    <row r="542" spans="1:7" ht="15.75" customHeight="1" thickBot="1" x14ac:dyDescent="0.25">
      <c r="A542" s="41"/>
      <c r="B542" s="835"/>
      <c r="C542" s="836"/>
      <c r="D542" s="836"/>
      <c r="E542" s="837"/>
      <c r="F542" s="858"/>
      <c r="G542" s="841"/>
    </row>
    <row r="543" spans="1:7" ht="15" x14ac:dyDescent="0.2">
      <c r="A543" s="41"/>
      <c r="B543" s="41"/>
      <c r="C543" s="41"/>
      <c r="D543" s="41"/>
      <c r="E543" s="41"/>
      <c r="F543" s="41"/>
      <c r="G543" s="41"/>
    </row>
    <row r="544" spans="1:7" ht="18" x14ac:dyDescent="0.25">
      <c r="A544" s="18" t="str">
        <f>+PRESUPUESTO!D46</f>
        <v>4.2.5</v>
      </c>
      <c r="B544" s="19" t="str">
        <f>+PRESUPUESTO!E46</f>
        <v>Alteo de línea de Media Tensión (7,6 kV)</v>
      </c>
      <c r="C544" s="152"/>
      <c r="D544" s="152"/>
      <c r="E544" s="152"/>
      <c r="F544" s="152"/>
      <c r="G544" s="152"/>
    </row>
    <row r="545" spans="1:7" ht="15.75" thickBot="1" x14ac:dyDescent="0.25">
      <c r="A545" s="41"/>
      <c r="B545" s="41"/>
      <c r="C545" s="41"/>
      <c r="D545" s="41"/>
      <c r="E545" s="41"/>
      <c r="F545" s="41"/>
      <c r="G545" s="41"/>
    </row>
    <row r="546" spans="1:7" ht="15.75" customHeight="1" x14ac:dyDescent="0.2">
      <c r="A546" s="41"/>
      <c r="B546" s="918" t="s">
        <v>255</v>
      </c>
      <c r="C546" s="919"/>
      <c r="D546" s="920"/>
      <c r="E546" s="78" t="s">
        <v>9</v>
      </c>
      <c r="F546" s="41"/>
      <c r="G546" s="46"/>
    </row>
    <row r="547" spans="1:7" ht="16.5" thickBot="1" x14ac:dyDescent="0.25">
      <c r="A547" s="41"/>
      <c r="B547" s="921"/>
      <c r="C547" s="922"/>
      <c r="D547" s="923"/>
      <c r="E547" s="79" t="s">
        <v>10</v>
      </c>
      <c r="F547" s="41"/>
      <c r="G547" s="46"/>
    </row>
    <row r="548" spans="1:7" ht="15.75" thickBot="1" x14ac:dyDescent="0.25">
      <c r="A548" s="88"/>
      <c r="B548" s="188">
        <f>+'4.2'!B45</f>
        <v>0</v>
      </c>
      <c r="C548" s="189" t="str">
        <f>+'4.2'!C45</f>
        <v>a</v>
      </c>
      <c r="D548" s="190">
        <f>+'4.2'!D45</f>
        <v>11168</v>
      </c>
      <c r="E548" s="58">
        <f>+'4.2'!E45</f>
        <v>0</v>
      </c>
      <c r="F548" s="88"/>
      <c r="G548" s="47"/>
    </row>
    <row r="549" spans="1:7" ht="16.5" thickBot="1" x14ac:dyDescent="0.3">
      <c r="A549" s="41"/>
      <c r="B549" s="41"/>
      <c r="C549" s="41"/>
      <c r="D549" s="81" t="s">
        <v>23</v>
      </c>
      <c r="E549" s="55">
        <f>SUM(E548:E548)</f>
        <v>0</v>
      </c>
      <c r="F549" s="41"/>
      <c r="G549" s="41"/>
    </row>
    <row r="550" spans="1:7" ht="15.75" thickBot="1" x14ac:dyDescent="0.25">
      <c r="A550" s="41"/>
      <c r="B550" s="41"/>
      <c r="C550" s="41"/>
      <c r="D550" s="41"/>
      <c r="E550" s="41"/>
      <c r="F550" s="41"/>
      <c r="G550" s="41"/>
    </row>
    <row r="551" spans="1:7" ht="15" customHeight="1" x14ac:dyDescent="0.2">
      <c r="A551" s="41"/>
      <c r="B551" s="832" t="str">
        <f>+B544</f>
        <v>Alteo de línea de Media Tensión (7,6 kV)</v>
      </c>
      <c r="C551" s="833"/>
      <c r="D551" s="833"/>
      <c r="E551" s="834"/>
      <c r="F551" s="856">
        <f>+E549</f>
        <v>0</v>
      </c>
      <c r="G551" s="840" t="str">
        <f>+E547</f>
        <v>[m]</v>
      </c>
    </row>
    <row r="552" spans="1:7" ht="15.75" customHeight="1" thickBot="1" x14ac:dyDescent="0.25">
      <c r="A552" s="41"/>
      <c r="B552" s="835"/>
      <c r="C552" s="836"/>
      <c r="D552" s="836"/>
      <c r="E552" s="837"/>
      <c r="F552" s="858"/>
      <c r="G552" s="841"/>
    </row>
    <row r="553" spans="1:7" ht="15" x14ac:dyDescent="0.2">
      <c r="A553" s="41"/>
      <c r="B553" s="41"/>
      <c r="C553" s="41"/>
      <c r="D553" s="41"/>
      <c r="E553" s="41"/>
      <c r="F553" s="41"/>
      <c r="G553" s="41"/>
    </row>
    <row r="554" spans="1:7" ht="18" x14ac:dyDescent="0.25">
      <c r="A554" s="18" t="str">
        <f>+PRESUPUESTO!D47</f>
        <v>4.2.6</v>
      </c>
      <c r="B554" s="19" t="str">
        <f>+PRESUPUESTO!E47</f>
        <v>Alteo de línea de Media Tensión (13,2 kV)</v>
      </c>
      <c r="C554" s="152"/>
      <c r="D554" s="152"/>
      <c r="E554" s="152"/>
      <c r="F554" s="152"/>
      <c r="G554" s="152"/>
    </row>
    <row r="555" spans="1:7" ht="15.75" thickBot="1" x14ac:dyDescent="0.25">
      <c r="A555" s="41"/>
      <c r="B555" s="116"/>
      <c r="C555" s="13"/>
      <c r="D555" s="13"/>
      <c r="E555" s="13"/>
      <c r="F555" s="13"/>
      <c r="G555" s="13"/>
    </row>
    <row r="556" spans="1:7" ht="15.75" customHeight="1" x14ac:dyDescent="0.2">
      <c r="A556" s="41"/>
      <c r="B556" s="918" t="s">
        <v>255</v>
      </c>
      <c r="C556" s="919"/>
      <c r="D556" s="920"/>
      <c r="E556" s="78" t="s">
        <v>9</v>
      </c>
      <c r="F556" s="41"/>
      <c r="G556" s="46"/>
    </row>
    <row r="557" spans="1:7" ht="16.5" thickBot="1" x14ac:dyDescent="0.25">
      <c r="A557" s="41"/>
      <c r="B557" s="921"/>
      <c r="C557" s="922"/>
      <c r="D557" s="923"/>
      <c r="E557" s="79" t="s">
        <v>10</v>
      </c>
      <c r="F557" s="41"/>
      <c r="G557" s="46"/>
    </row>
    <row r="558" spans="1:7" ht="15.75" thickBot="1" x14ac:dyDescent="0.25">
      <c r="A558" s="88"/>
      <c r="B558" s="188">
        <f>+'4.2'!B55</f>
        <v>0</v>
      </c>
      <c r="C558" s="189" t="str">
        <f>+'4.2'!C55</f>
        <v>a</v>
      </c>
      <c r="D558" s="190">
        <f>+'4.2'!D55</f>
        <v>11168</v>
      </c>
      <c r="E558" s="58">
        <f>+'4.2'!E55</f>
        <v>375.1</v>
      </c>
      <c r="F558" s="88"/>
      <c r="G558" s="47"/>
    </row>
    <row r="559" spans="1:7" ht="16.5" thickBot="1" x14ac:dyDescent="0.3">
      <c r="A559" s="41"/>
      <c r="B559" s="41"/>
      <c r="C559" s="41"/>
      <c r="D559" s="81" t="s">
        <v>23</v>
      </c>
      <c r="E559" s="55">
        <f>SUM(E558:E558)</f>
        <v>375.1</v>
      </c>
      <c r="F559" s="41"/>
      <c r="G559" s="41"/>
    </row>
    <row r="560" spans="1:7" ht="15.75" thickBot="1" x14ac:dyDescent="0.25">
      <c r="A560" s="41"/>
      <c r="B560" s="41"/>
      <c r="C560" s="41"/>
      <c r="D560" s="41"/>
      <c r="E560" s="41"/>
      <c r="F560" s="41"/>
      <c r="G560" s="41"/>
    </row>
    <row r="561" spans="1:7" ht="15" customHeight="1" x14ac:dyDescent="0.2">
      <c r="A561" s="41"/>
      <c r="B561" s="832" t="str">
        <f>+B554</f>
        <v>Alteo de línea de Media Tensión (13,2 kV)</v>
      </c>
      <c r="C561" s="833"/>
      <c r="D561" s="833"/>
      <c r="E561" s="834"/>
      <c r="F561" s="856">
        <f>+E559</f>
        <v>375.1</v>
      </c>
      <c r="G561" s="840" t="str">
        <f>+E557</f>
        <v>[m]</v>
      </c>
    </row>
    <row r="562" spans="1:7" ht="15.75" customHeight="1" thickBot="1" x14ac:dyDescent="0.25">
      <c r="A562" s="41"/>
      <c r="B562" s="835"/>
      <c r="C562" s="836"/>
      <c r="D562" s="836"/>
      <c r="E562" s="837"/>
      <c r="F562" s="858"/>
      <c r="G562" s="841"/>
    </row>
    <row r="563" spans="1:7" ht="15" x14ac:dyDescent="0.2">
      <c r="A563" s="41"/>
      <c r="B563" s="41"/>
      <c r="C563" s="41"/>
      <c r="D563" s="41"/>
      <c r="E563" s="41"/>
      <c r="F563" s="41"/>
      <c r="G563" s="41"/>
    </row>
    <row r="564" spans="1:7" ht="20.25" x14ac:dyDescent="0.3">
      <c r="A564" s="278" t="str">
        <f>+PRESUPUESTO!C48</f>
        <v>4.3</v>
      </c>
      <c r="B564" s="279" t="str">
        <f>+PRESUPUESTO!E48</f>
        <v>Demoliciones</v>
      </c>
      <c r="C564" s="152"/>
      <c r="D564" s="152"/>
      <c r="E564" s="152"/>
      <c r="F564" s="152"/>
      <c r="G564" s="152"/>
    </row>
    <row r="565" spans="1:7" x14ac:dyDescent="0.2">
      <c r="A565" s="405"/>
    </row>
    <row r="566" spans="1:7" ht="18" x14ac:dyDescent="0.25">
      <c r="A566" s="18" t="str">
        <f>+PRESUPUESTO!D49</f>
        <v>4.3.1</v>
      </c>
      <c r="B566" s="19" t="str">
        <f>+PRESUPUESTO!E49</f>
        <v>Demolición de alcantarillas y estructuras existentes</v>
      </c>
    </row>
    <row r="567" spans="1:7" ht="15.75" thickBot="1" x14ac:dyDescent="0.25">
      <c r="A567" s="405"/>
      <c r="B567" s="116"/>
      <c r="C567" s="13"/>
      <c r="D567" s="13"/>
      <c r="E567" s="13"/>
      <c r="F567" s="13"/>
      <c r="G567" s="13"/>
    </row>
    <row r="568" spans="1:7" ht="15.75" customHeight="1" x14ac:dyDescent="0.2">
      <c r="A568" s="405"/>
      <c r="B568" s="918" t="s">
        <v>255</v>
      </c>
      <c r="C568" s="919"/>
      <c r="D568" s="920"/>
      <c r="E568" s="78" t="s">
        <v>233</v>
      </c>
      <c r="G568" s="46"/>
    </row>
    <row r="569" spans="1:7" ht="16.5" thickBot="1" x14ac:dyDescent="0.25">
      <c r="A569" s="405"/>
      <c r="B569" s="921"/>
      <c r="C569" s="922"/>
      <c r="D569" s="923"/>
      <c r="E569" s="79" t="s">
        <v>234</v>
      </c>
      <c r="G569" s="46"/>
    </row>
    <row r="570" spans="1:7" ht="15.75" thickBot="1" x14ac:dyDescent="0.25">
      <c r="A570" s="88"/>
      <c r="B570" s="188">
        <f>+'4.3'!B5</f>
        <v>0</v>
      </c>
      <c r="C570" s="189" t="str">
        <f>+'4.3'!C5</f>
        <v>a</v>
      </c>
      <c r="D570" s="190">
        <f>+'4.3'!D5</f>
        <v>11168</v>
      </c>
      <c r="E570" s="58">
        <f>+'4.3'!E5</f>
        <v>1</v>
      </c>
      <c r="F570" s="88"/>
      <c r="G570" s="47"/>
    </row>
    <row r="571" spans="1:7" ht="16.5" thickBot="1" x14ac:dyDescent="0.3">
      <c r="A571" s="405"/>
      <c r="D571" s="81" t="s">
        <v>23</v>
      </c>
      <c r="E571" s="55">
        <f>+E570</f>
        <v>1</v>
      </c>
    </row>
    <row r="572" spans="1:7" ht="15" thickBot="1" x14ac:dyDescent="0.25">
      <c r="A572" s="405"/>
    </row>
    <row r="573" spans="1:7" ht="14.25" customHeight="1" x14ac:dyDescent="0.2">
      <c r="A573" s="405"/>
      <c r="B573" s="832" t="str">
        <f>+B566</f>
        <v>Demolición de alcantarillas y estructuras existentes</v>
      </c>
      <c r="C573" s="833"/>
      <c r="D573" s="833"/>
      <c r="E573" s="834"/>
      <c r="F573" s="856">
        <f>+E571</f>
        <v>1</v>
      </c>
      <c r="G573" s="840" t="s">
        <v>234</v>
      </c>
    </row>
    <row r="574" spans="1:7" ht="15" customHeight="1" thickBot="1" x14ac:dyDescent="0.25">
      <c r="A574" s="405"/>
      <c r="B574" s="835"/>
      <c r="C574" s="836"/>
      <c r="D574" s="836"/>
      <c r="E574" s="837"/>
      <c r="F574" s="858"/>
      <c r="G574" s="841"/>
    </row>
    <row r="575" spans="1:7" x14ac:dyDescent="0.2">
      <c r="A575" s="405"/>
    </row>
    <row r="576" spans="1:7" ht="20.25" x14ac:dyDescent="0.3">
      <c r="A576" s="278">
        <f>+PRESUPUESTO!B50</f>
        <v>5</v>
      </c>
      <c r="B576" s="290" t="str">
        <f>+PRESUPUESTO!E50</f>
        <v>SEÑALIZACIÓN</v>
      </c>
    </row>
    <row r="577" spans="1:8" x14ac:dyDescent="0.2">
      <c r="A577" s="405"/>
    </row>
    <row r="578" spans="1:8" ht="18" x14ac:dyDescent="0.25">
      <c r="A578" s="18" t="str">
        <f>+PRESUPUESTO!C51</f>
        <v>5.1</v>
      </c>
      <c r="B578" s="19" t="str">
        <f>+PRESUPUESTO!E51</f>
        <v>Señalización vertical lateral</v>
      </c>
      <c r="C578" s="45"/>
      <c r="D578" s="45"/>
      <c r="E578" s="45"/>
      <c r="F578" s="45"/>
      <c r="G578" s="45"/>
      <c r="H578" s="45"/>
    </row>
    <row r="579" spans="1:8" ht="15" thickBot="1" x14ac:dyDescent="0.25">
      <c r="A579" s="410"/>
      <c r="B579" s="411"/>
      <c r="C579" s="411"/>
    </row>
    <row r="580" spans="1:8" ht="15.75" customHeight="1" x14ac:dyDescent="0.2">
      <c r="A580" s="405"/>
      <c r="B580" s="863" t="s">
        <v>194</v>
      </c>
      <c r="C580" s="914"/>
      <c r="D580" s="914"/>
      <c r="E580" s="91" t="s">
        <v>24</v>
      </c>
      <c r="F580" s="113" t="s">
        <v>21</v>
      </c>
      <c r="G580" s="114" t="s">
        <v>24</v>
      </c>
    </row>
    <row r="581" spans="1:8" ht="16.5" thickBot="1" x14ac:dyDescent="0.25">
      <c r="A581" s="405"/>
      <c r="B581" s="866"/>
      <c r="C581" s="916"/>
      <c r="D581" s="916"/>
      <c r="E581" s="296" t="s">
        <v>241</v>
      </c>
      <c r="F581" s="332" t="s">
        <v>196</v>
      </c>
      <c r="G581" s="196" t="s">
        <v>241</v>
      </c>
    </row>
    <row r="582" spans="1:8" ht="15" customHeight="1" x14ac:dyDescent="0.2">
      <c r="A582" s="405"/>
      <c r="B582" s="934" t="s">
        <v>197</v>
      </c>
      <c r="C582" s="935"/>
      <c r="D582" s="936"/>
      <c r="E582" s="326"/>
      <c r="F582" s="333"/>
      <c r="G582" s="336"/>
    </row>
    <row r="583" spans="1:8" ht="15" x14ac:dyDescent="0.2">
      <c r="A583" s="405"/>
      <c r="B583" s="937" t="s">
        <v>266</v>
      </c>
      <c r="C583" s="938"/>
      <c r="D583" s="939"/>
      <c r="E583" s="330">
        <f>+'5.1'!F6</f>
        <v>0.08</v>
      </c>
      <c r="F583" s="333">
        <f>+'5.1'!G6</f>
        <v>80</v>
      </c>
      <c r="G583" s="360">
        <f>+'5.1'!H6</f>
        <v>6.4</v>
      </c>
    </row>
    <row r="584" spans="1:8" ht="15.75" customHeight="1" x14ac:dyDescent="0.2">
      <c r="A584" s="405"/>
      <c r="B584" s="943" t="s">
        <v>198</v>
      </c>
      <c r="C584" s="944"/>
      <c r="D584" s="945"/>
      <c r="E584" s="330"/>
      <c r="F584" s="333"/>
      <c r="G584" s="360"/>
    </row>
    <row r="585" spans="1:8" ht="15" customHeight="1" x14ac:dyDescent="0.2">
      <c r="A585" s="405"/>
      <c r="B585" s="937" t="s">
        <v>199</v>
      </c>
      <c r="C585" s="938"/>
      <c r="D585" s="939"/>
      <c r="E585" s="330">
        <f>+'5.1'!F8</f>
        <v>0.81</v>
      </c>
      <c r="F585" s="333">
        <f>+'5.1'!G8</f>
        <v>3</v>
      </c>
      <c r="G585" s="360">
        <f>+'5.1'!H8</f>
        <v>2.4300000000000002</v>
      </c>
    </row>
    <row r="586" spans="1:8" ht="15" customHeight="1" x14ac:dyDescent="0.2">
      <c r="A586" s="405"/>
      <c r="B586" s="937" t="s">
        <v>200</v>
      </c>
      <c r="C586" s="938"/>
      <c r="D586" s="939"/>
      <c r="E586" s="330">
        <f>+'5.1'!F9</f>
        <v>0.81</v>
      </c>
      <c r="F586" s="333">
        <f>+'5.1'!G9</f>
        <v>3</v>
      </c>
      <c r="G586" s="360">
        <f>+'5.1'!H9</f>
        <v>2.4300000000000002</v>
      </c>
    </row>
    <row r="587" spans="1:8" ht="14.25" customHeight="1" x14ac:dyDescent="0.2">
      <c r="A587" s="405"/>
      <c r="B587" s="937" t="s">
        <v>267</v>
      </c>
      <c r="C587" s="938"/>
      <c r="D587" s="939"/>
      <c r="E587" s="330">
        <f>+'5.1'!F10</f>
        <v>0.81</v>
      </c>
      <c r="F587" s="333">
        <f>+'5.1'!G10</f>
        <v>4</v>
      </c>
      <c r="G587" s="360">
        <f>+'5.1'!H10</f>
        <v>3.24</v>
      </c>
    </row>
    <row r="588" spans="1:8" ht="14.25" customHeight="1" x14ac:dyDescent="0.2">
      <c r="A588" s="405"/>
      <c r="B588" s="937" t="s">
        <v>201</v>
      </c>
      <c r="C588" s="938"/>
      <c r="D588" s="939"/>
      <c r="E588" s="330">
        <f>+'5.1'!F11</f>
        <v>0.81</v>
      </c>
      <c r="F588" s="333">
        <f>+'5.1'!G11</f>
        <v>10</v>
      </c>
      <c r="G588" s="360">
        <f>+'5.1'!H11</f>
        <v>8.1000000000000014</v>
      </c>
    </row>
    <row r="589" spans="1:8" ht="14.25" customHeight="1" x14ac:dyDescent="0.2">
      <c r="A589" s="405"/>
      <c r="B589" s="937" t="s">
        <v>202</v>
      </c>
      <c r="C589" s="938"/>
      <c r="D589" s="939"/>
      <c r="E589" s="330">
        <f>+'5.1'!F12</f>
        <v>0.81</v>
      </c>
      <c r="F589" s="333">
        <f>+'5.1'!G12</f>
        <v>20</v>
      </c>
      <c r="G589" s="360">
        <f>+'5.1'!H12</f>
        <v>16.200000000000003</v>
      </c>
    </row>
    <row r="590" spans="1:8" ht="15.75" customHeight="1" x14ac:dyDescent="0.2">
      <c r="A590" s="405"/>
      <c r="B590" s="940" t="s">
        <v>203</v>
      </c>
      <c r="C590" s="941"/>
      <c r="D590" s="942"/>
      <c r="E590" s="330"/>
      <c r="F590" s="333"/>
      <c r="G590" s="360"/>
    </row>
    <row r="591" spans="1:8" ht="15.75" customHeight="1" x14ac:dyDescent="0.2">
      <c r="A591" s="405"/>
      <c r="B591" s="937" t="s">
        <v>204</v>
      </c>
      <c r="C591" s="938"/>
      <c r="D591" s="939"/>
      <c r="E591" s="330">
        <f>+'5.1'!F14</f>
        <v>0.64</v>
      </c>
      <c r="F591" s="333">
        <f>+'5.1'!G14</f>
        <v>8</v>
      </c>
      <c r="G591" s="360">
        <f>+'5.1'!H14</f>
        <v>5.12</v>
      </c>
    </row>
    <row r="592" spans="1:8" ht="15.75" customHeight="1" x14ac:dyDescent="0.2">
      <c r="A592" s="405"/>
      <c r="B592" s="940" t="s">
        <v>205</v>
      </c>
      <c r="C592" s="941"/>
      <c r="D592" s="942"/>
      <c r="E592" s="330"/>
      <c r="F592" s="333"/>
      <c r="G592" s="360"/>
    </row>
    <row r="593" spans="1:9" ht="15.75" customHeight="1" x14ac:dyDescent="0.2">
      <c r="A593" s="405"/>
      <c r="B593" s="937" t="s">
        <v>206</v>
      </c>
      <c r="C593" s="938"/>
      <c r="D593" s="939"/>
      <c r="E593" s="330">
        <f>+'5.1'!F16</f>
        <v>0.64</v>
      </c>
      <c r="F593" s="333">
        <f>+'5.1'!G16</f>
        <v>40</v>
      </c>
      <c r="G593" s="360">
        <f>+'5.1'!H16</f>
        <v>25.6</v>
      </c>
    </row>
    <row r="594" spans="1:9" ht="15" x14ac:dyDescent="0.2">
      <c r="A594" s="405"/>
      <c r="B594" s="937" t="s">
        <v>207</v>
      </c>
      <c r="C594" s="938"/>
      <c r="D594" s="939"/>
      <c r="E594" s="330">
        <f>+'5.1'!F17</f>
        <v>0.64</v>
      </c>
      <c r="F594" s="333">
        <f>+'5.1'!G17</f>
        <v>10</v>
      </c>
      <c r="G594" s="360">
        <f>+'5.1'!H17</f>
        <v>6.4</v>
      </c>
    </row>
    <row r="595" spans="1:9" ht="15.75" x14ac:dyDescent="0.2">
      <c r="A595" s="405"/>
      <c r="B595" s="940" t="s">
        <v>268</v>
      </c>
      <c r="C595" s="941"/>
      <c r="D595" s="942"/>
      <c r="E595" s="330"/>
      <c r="F595" s="333"/>
      <c r="G595" s="360"/>
    </row>
    <row r="596" spans="1:9" ht="15" x14ac:dyDescent="0.2">
      <c r="A596" s="405"/>
      <c r="B596" s="937" t="s">
        <v>208</v>
      </c>
      <c r="C596" s="938"/>
      <c r="D596" s="939"/>
      <c r="E596" s="330">
        <f>+'5.1'!F19</f>
        <v>0.6</v>
      </c>
      <c r="F596" s="333">
        <f>+'5.1'!G19</f>
        <v>24</v>
      </c>
      <c r="G596" s="360">
        <f>+'5.1'!H19</f>
        <v>14.399999999999999</v>
      </c>
    </row>
    <row r="597" spans="1:9" ht="15" x14ac:dyDescent="0.2">
      <c r="A597" s="405"/>
      <c r="B597" s="937" t="s">
        <v>209</v>
      </c>
      <c r="C597" s="938"/>
      <c r="D597" s="939"/>
      <c r="E597" s="330">
        <f>+'5.1'!F20</f>
        <v>0.35</v>
      </c>
      <c r="F597" s="333">
        <f>+'5.1'!G20</f>
        <v>10</v>
      </c>
      <c r="G597" s="360">
        <f>+'5.1'!H20</f>
        <v>3.5</v>
      </c>
    </row>
    <row r="598" spans="1:9" ht="14.25" customHeight="1" x14ac:dyDescent="0.2">
      <c r="A598" s="405"/>
      <c r="B598" s="940" t="s">
        <v>210</v>
      </c>
      <c r="C598" s="941"/>
      <c r="D598" s="942"/>
      <c r="E598" s="330"/>
      <c r="F598" s="333"/>
      <c r="G598" s="360"/>
    </row>
    <row r="599" spans="1:9" ht="15.75" customHeight="1" x14ac:dyDescent="0.2">
      <c r="A599" s="405"/>
      <c r="B599" s="937" t="s">
        <v>269</v>
      </c>
      <c r="C599" s="938"/>
      <c r="D599" s="939"/>
      <c r="E599" s="330">
        <f>+'5.1'!F22</f>
        <v>0.23</v>
      </c>
      <c r="F599" s="333">
        <f>+'5.1'!G22</f>
        <v>7</v>
      </c>
      <c r="G599" s="360">
        <f>+'5.1'!H22</f>
        <v>1.61</v>
      </c>
    </row>
    <row r="600" spans="1:9" ht="15" x14ac:dyDescent="0.2">
      <c r="A600" s="405"/>
      <c r="B600" s="953" t="s">
        <v>270</v>
      </c>
      <c r="C600" s="954"/>
      <c r="D600" s="955"/>
      <c r="E600" s="330">
        <f>+'5.1'!F23</f>
        <v>0.2</v>
      </c>
      <c r="F600" s="333">
        <f>+'5.1'!G23</f>
        <v>3</v>
      </c>
      <c r="G600" s="360">
        <f>+'5.1'!H23</f>
        <v>0.60000000000000009</v>
      </c>
    </row>
    <row r="601" spans="1:9" ht="15" customHeight="1" x14ac:dyDescent="0.2">
      <c r="A601" s="405"/>
      <c r="B601" s="937" t="s">
        <v>211</v>
      </c>
      <c r="C601" s="938"/>
      <c r="D601" s="939"/>
      <c r="E601" s="72">
        <f>+'5.1'!F24</f>
        <v>2.88</v>
      </c>
      <c r="F601" s="333">
        <f>+'5.1'!G24</f>
        <v>18</v>
      </c>
      <c r="G601" s="360">
        <f>+'5.1'!H24</f>
        <v>51.839999999999996</v>
      </c>
    </row>
    <row r="602" spans="1:9" ht="15" x14ac:dyDescent="0.2">
      <c r="A602" s="405"/>
      <c r="B602" s="937" t="s">
        <v>212</v>
      </c>
      <c r="C602" s="938"/>
      <c r="D602" s="939"/>
      <c r="E602" s="87">
        <f>+'5.1'!F25</f>
        <v>2</v>
      </c>
      <c r="F602" s="334">
        <f>+'5.1'!G25</f>
        <v>10</v>
      </c>
      <c r="G602" s="361">
        <f>+'5.1'!H25</f>
        <v>20</v>
      </c>
    </row>
    <row r="603" spans="1:9" ht="15.75" thickBot="1" x14ac:dyDescent="0.25">
      <c r="A603" s="405"/>
      <c r="B603" s="946" t="s">
        <v>271</v>
      </c>
      <c r="C603" s="947"/>
      <c r="D603" s="948"/>
      <c r="E603" s="74">
        <f>+'5.1'!F26</f>
        <v>0.22800000000000001</v>
      </c>
      <c r="F603" s="335">
        <f>+'5.1'!G26</f>
        <v>6</v>
      </c>
      <c r="G603" s="342">
        <f>+'5.1'!H26</f>
        <v>1.3680000000000001</v>
      </c>
    </row>
    <row r="604" spans="1:9" ht="16.5" thickBot="1" x14ac:dyDescent="0.25">
      <c r="A604" s="405"/>
      <c r="B604" s="293"/>
      <c r="C604" s="293"/>
      <c r="D604" s="293"/>
      <c r="E604" s="46"/>
      <c r="F604" s="294" t="s">
        <v>23</v>
      </c>
      <c r="G604" s="196">
        <f>SUM(G582:G603)</f>
        <v>169.238</v>
      </c>
    </row>
    <row r="605" spans="1:9" ht="19.5" customHeight="1" thickBot="1" x14ac:dyDescent="0.25">
      <c r="A605" s="405"/>
      <c r="B605" s="407"/>
      <c r="C605" s="410"/>
      <c r="D605" s="410"/>
      <c r="E605" s="410"/>
      <c r="F605" s="410"/>
      <c r="G605" s="410"/>
      <c r="H605" s="410"/>
    </row>
    <row r="606" spans="1:9" ht="19.5" customHeight="1" thickBot="1" x14ac:dyDescent="0.25">
      <c r="A606" s="405"/>
      <c r="B606" s="949" t="str">
        <f>+B580</f>
        <v>Señalización Vertical Lateral</v>
      </c>
      <c r="C606" s="950"/>
      <c r="D606" s="950"/>
      <c r="E606" s="950"/>
      <c r="F606" s="427">
        <f>+G604</f>
        <v>169.238</v>
      </c>
      <c r="G606" s="280" t="s">
        <v>241</v>
      </c>
    </row>
    <row r="607" spans="1:9" ht="18.75" customHeight="1" x14ac:dyDescent="0.2">
      <c r="A607" s="405"/>
    </row>
    <row r="608" spans="1:9" ht="18" x14ac:dyDescent="0.25">
      <c r="A608" s="18" t="str">
        <f>+PRESUPUESTO!C52</f>
        <v>5.2</v>
      </c>
      <c r="B608" s="19" t="str">
        <f>+PRESUPUESTO!E52</f>
        <v>Señalización horizontal por pulverización 1,5 mm</v>
      </c>
      <c r="C608" s="45"/>
      <c r="D608" s="45"/>
      <c r="E608" s="45"/>
      <c r="F608" s="45"/>
      <c r="G608" s="45"/>
      <c r="H608" s="45"/>
      <c r="I608" s="45"/>
    </row>
    <row r="609" spans="1:9" ht="15" thickBot="1" x14ac:dyDescent="0.25">
      <c r="A609" s="405"/>
      <c r="B609" s="412"/>
      <c r="C609" s="412"/>
      <c r="D609" s="412"/>
      <c r="E609" s="410"/>
      <c r="F609" s="412"/>
      <c r="G609" s="412"/>
      <c r="H609" s="412"/>
      <c r="I609" s="410"/>
    </row>
    <row r="610" spans="1:9" ht="31.5" customHeight="1" x14ac:dyDescent="0.2">
      <c r="A610" s="405"/>
      <c r="B610" s="918" t="s">
        <v>213</v>
      </c>
      <c r="C610" s="919"/>
      <c r="D610" s="951"/>
      <c r="E610" s="91" t="s">
        <v>9</v>
      </c>
      <c r="F610" s="91" t="s">
        <v>76</v>
      </c>
      <c r="G610" s="964" t="s">
        <v>214</v>
      </c>
      <c r="H610" s="114" t="s">
        <v>24</v>
      </c>
      <c r="I610" s="410"/>
    </row>
    <row r="611" spans="1:9" ht="16.5" thickBot="1" x14ac:dyDescent="0.25">
      <c r="A611" s="405"/>
      <c r="B611" s="921"/>
      <c r="C611" s="922"/>
      <c r="D611" s="952"/>
      <c r="E611" s="296" t="s">
        <v>10</v>
      </c>
      <c r="F611" s="295" t="s">
        <v>10</v>
      </c>
      <c r="G611" s="965"/>
      <c r="H611" s="196" t="s">
        <v>241</v>
      </c>
      <c r="I611" s="410"/>
    </row>
    <row r="612" spans="1:9" ht="30" customHeight="1" x14ac:dyDescent="0.2">
      <c r="A612" s="405"/>
      <c r="B612" s="966" t="s">
        <v>215</v>
      </c>
      <c r="C612" s="967"/>
      <c r="D612" s="968"/>
      <c r="E612" s="329">
        <f>+'5.2'!E5</f>
        <v>13229.186600000001</v>
      </c>
      <c r="F612" s="329">
        <f>+'5.2'!F5</f>
        <v>0.15</v>
      </c>
      <c r="G612" s="337" t="str">
        <f>+'5.2'!G5</f>
        <v>-</v>
      </c>
      <c r="H612" s="340">
        <f>+'5.2'!H5</f>
        <v>1984.37799</v>
      </c>
      <c r="I612" s="410"/>
    </row>
    <row r="613" spans="1:9" ht="30" customHeight="1" x14ac:dyDescent="0.2">
      <c r="A613" s="405"/>
      <c r="B613" s="969" t="s">
        <v>216</v>
      </c>
      <c r="C613" s="970"/>
      <c r="D613" s="971"/>
      <c r="E613" s="397">
        <f>+'5.2'!E6</f>
        <v>8391.9500000000007</v>
      </c>
      <c r="F613" s="397">
        <f>+'5.2'!F6</f>
        <v>0.15</v>
      </c>
      <c r="G613" s="399">
        <f>+'5.2'!G6</f>
        <v>0.25</v>
      </c>
      <c r="H613" s="428">
        <f>+'5.2'!H6</f>
        <v>314.698125</v>
      </c>
      <c r="I613" s="410"/>
    </row>
    <row r="614" spans="1:9" ht="14.25" customHeight="1" x14ac:dyDescent="0.2">
      <c r="A614" s="405"/>
      <c r="B614" s="937" t="s">
        <v>217</v>
      </c>
      <c r="C614" s="938"/>
      <c r="D614" s="939"/>
      <c r="E614" s="330">
        <f>+'5.2'!E7</f>
        <v>267.82</v>
      </c>
      <c r="F614" s="330">
        <f>+'5.2'!F7</f>
        <v>0.15</v>
      </c>
      <c r="G614" s="338">
        <f>+'5.2'!G7</f>
        <v>0.5</v>
      </c>
      <c r="H614" s="341">
        <f>+'5.2'!H7</f>
        <v>20.086499999999997</v>
      </c>
      <c r="I614" s="410"/>
    </row>
    <row r="615" spans="1:9" ht="30" customHeight="1" thickBot="1" x14ac:dyDescent="0.25">
      <c r="A615" s="405"/>
      <c r="B615" s="972" t="s">
        <v>218</v>
      </c>
      <c r="C615" s="973"/>
      <c r="D615" s="974"/>
      <c r="E615" s="429">
        <f>+'5.2'!E8</f>
        <v>28259.019</v>
      </c>
      <c r="F615" s="429">
        <f>+'5.2'!F8</f>
        <v>0.15</v>
      </c>
      <c r="G615" s="430" t="str">
        <f>+'5.2'!G8</f>
        <v>-</v>
      </c>
      <c r="H615" s="404">
        <f>+'5.2'!H8</f>
        <v>4238.8528500000002</v>
      </c>
      <c r="I615" s="410"/>
    </row>
    <row r="616" spans="1:9" ht="16.5" thickBot="1" x14ac:dyDescent="0.25">
      <c r="A616" s="405"/>
      <c r="B616" s="293"/>
      <c r="C616" s="293"/>
      <c r="D616" s="293"/>
      <c r="E616" s="46"/>
      <c r="F616" s="293"/>
      <c r="G616" s="359" t="s">
        <v>23</v>
      </c>
      <c r="H616" s="196">
        <f>SUM(H612:H615)</f>
        <v>6558.0154650000004</v>
      </c>
      <c r="I616" s="410"/>
    </row>
    <row r="617" spans="1:9" ht="15" thickBot="1" x14ac:dyDescent="0.25">
      <c r="A617" s="405"/>
      <c r="B617" s="410"/>
      <c r="C617" s="410"/>
      <c r="D617" s="410"/>
      <c r="E617" s="410"/>
      <c r="F617" s="410"/>
      <c r="G617" s="410"/>
      <c r="H617" s="410"/>
      <c r="I617" s="410"/>
    </row>
    <row r="618" spans="1:9" ht="19.5" customHeight="1" thickBot="1" x14ac:dyDescent="0.25">
      <c r="A618" s="405"/>
      <c r="B618" s="949" t="str">
        <f>+B610</f>
        <v>Por Pulverizacion, con pintura 1,5mm</v>
      </c>
      <c r="C618" s="950"/>
      <c r="D618" s="950"/>
      <c r="E618" s="950"/>
      <c r="F618" s="975"/>
      <c r="G618" s="427">
        <f>H616</f>
        <v>6558.0154650000004</v>
      </c>
      <c r="H618" s="280" t="s">
        <v>241</v>
      </c>
    </row>
    <row r="619" spans="1:9" ht="14.25" customHeight="1" x14ac:dyDescent="0.2">
      <c r="A619" s="405"/>
      <c r="C619" s="410"/>
      <c r="D619" s="410"/>
      <c r="E619" s="410"/>
      <c r="F619" s="410"/>
      <c r="G619" s="410"/>
      <c r="H619" s="410"/>
      <c r="I619" s="410"/>
    </row>
    <row r="620" spans="1:9" ht="18" x14ac:dyDescent="0.25">
      <c r="A620" s="18" t="str">
        <f>+PRESUPUESTO!C53</f>
        <v>5.3</v>
      </c>
      <c r="B620" s="45" t="str">
        <f>+PRESUPUESTO!E53</f>
        <v>Señalización horizontal por extrusión 3 mm</v>
      </c>
      <c r="C620" s="412"/>
      <c r="D620" s="412"/>
      <c r="E620" s="410"/>
      <c r="F620" s="412"/>
      <c r="G620" s="412"/>
      <c r="H620" s="412"/>
      <c r="I620" s="410"/>
    </row>
    <row r="621" spans="1:9" ht="15" thickBot="1" x14ac:dyDescent="0.25">
      <c r="A621" s="405"/>
      <c r="B621" s="412"/>
      <c r="C621" s="412"/>
      <c r="D621" s="412"/>
      <c r="E621" s="410"/>
      <c r="F621" s="412"/>
      <c r="G621" s="412"/>
      <c r="H621" s="412"/>
      <c r="I621" s="410"/>
    </row>
    <row r="622" spans="1:9" ht="31.5" customHeight="1" x14ac:dyDescent="0.2">
      <c r="A622" s="405"/>
      <c r="B622" s="863" t="s">
        <v>224</v>
      </c>
      <c r="C622" s="914"/>
      <c r="D622" s="914"/>
      <c r="E622" s="113" t="s">
        <v>21</v>
      </c>
      <c r="F622" s="958" t="s">
        <v>214</v>
      </c>
      <c r="G622" s="113" t="s">
        <v>223</v>
      </c>
      <c r="H622" s="114" t="s">
        <v>195</v>
      </c>
      <c r="I622" s="410"/>
    </row>
    <row r="623" spans="1:9" ht="16.5" thickBot="1" x14ac:dyDescent="0.25">
      <c r="A623" s="405"/>
      <c r="B623" s="956"/>
      <c r="C623" s="957"/>
      <c r="D623" s="957"/>
      <c r="E623" s="296" t="s">
        <v>222</v>
      </c>
      <c r="F623" s="959"/>
      <c r="G623" s="332" t="s">
        <v>241</v>
      </c>
      <c r="H623" s="196" t="s">
        <v>241</v>
      </c>
      <c r="I623" s="410"/>
    </row>
    <row r="624" spans="1:9" ht="30" customHeight="1" x14ac:dyDescent="0.2">
      <c r="A624" s="405"/>
      <c r="B624" s="960" t="s">
        <v>231</v>
      </c>
      <c r="C624" s="961"/>
      <c r="D624" s="961"/>
      <c r="E624" s="328">
        <f>+'5.3'!E6</f>
        <v>12</v>
      </c>
      <c r="F624" s="328" t="str">
        <f>+'5.3'!F6</f>
        <v>-</v>
      </c>
      <c r="G624" s="413">
        <f>+'5.3'!G6</f>
        <v>12.78</v>
      </c>
      <c r="H624" s="414">
        <f>+'5.3'!H6</f>
        <v>153.35999999999999</v>
      </c>
      <c r="I624" s="410"/>
    </row>
    <row r="625" spans="1:9" ht="14.25" customHeight="1" x14ac:dyDescent="0.2">
      <c r="A625" s="405"/>
      <c r="B625" s="962" t="s">
        <v>221</v>
      </c>
      <c r="C625" s="963"/>
      <c r="D625" s="963"/>
      <c r="E625" s="326">
        <f>+'5.3'!E7</f>
        <v>10</v>
      </c>
      <c r="F625" s="326" t="str">
        <f>+'5.3'!F7</f>
        <v>-</v>
      </c>
      <c r="G625" s="333">
        <f>+'5.3'!G7</f>
        <v>1.51</v>
      </c>
      <c r="H625" s="336">
        <f>+'5.3'!H7</f>
        <v>15.1</v>
      </c>
      <c r="I625" s="410"/>
    </row>
    <row r="626" spans="1:9" ht="14.25" customHeight="1" x14ac:dyDescent="0.2">
      <c r="A626" s="405"/>
      <c r="B626" s="962" t="s">
        <v>273</v>
      </c>
      <c r="C626" s="963"/>
      <c r="D626" s="963"/>
      <c r="E626" s="326">
        <f>+'5.3'!E8</f>
        <v>108</v>
      </c>
      <c r="F626" s="326">
        <f>+'5.3'!F8</f>
        <v>0</v>
      </c>
      <c r="G626" s="333">
        <f>+'5.3'!G8</f>
        <v>3.65</v>
      </c>
      <c r="H626" s="336">
        <f>+'5.3'!H8</f>
        <v>394.2</v>
      </c>
      <c r="I626" s="410"/>
    </row>
    <row r="627" spans="1:9" ht="30" customHeight="1" x14ac:dyDescent="0.2">
      <c r="A627" s="405"/>
      <c r="B627" s="962" t="s">
        <v>220</v>
      </c>
      <c r="C627" s="963"/>
      <c r="D627" s="963"/>
      <c r="E627" s="326">
        <f>+'5.3'!E9</f>
        <v>1</v>
      </c>
      <c r="F627" s="326">
        <f>+'5.3'!F9</f>
        <v>0.35</v>
      </c>
      <c r="G627" s="333">
        <f>+'5.3'!G9</f>
        <v>478.32810000000001</v>
      </c>
      <c r="H627" s="336">
        <f>+'5.3'!H9</f>
        <v>167.41483499999998</v>
      </c>
      <c r="I627" s="410"/>
    </row>
    <row r="628" spans="1:9" ht="30" customHeight="1" thickBot="1" x14ac:dyDescent="0.25">
      <c r="A628" s="405"/>
      <c r="B628" s="976" t="s">
        <v>219</v>
      </c>
      <c r="C628" s="977"/>
      <c r="D628" s="977"/>
      <c r="E628" s="327">
        <f>+'5.3'!E10</f>
        <v>1</v>
      </c>
      <c r="F628" s="331">
        <f>+'5.3'!F10</f>
        <v>0.35</v>
      </c>
      <c r="G628" s="415">
        <f>+'5.3'!G10</f>
        <v>90.8399</v>
      </c>
      <c r="H628" s="416">
        <f>+'5.3'!H10</f>
        <v>31.793964999999996</v>
      </c>
      <c r="I628" s="410"/>
    </row>
    <row r="629" spans="1:9" ht="16.5" thickBot="1" x14ac:dyDescent="0.25">
      <c r="A629" s="405"/>
      <c r="B629" s="293"/>
      <c r="C629" s="293"/>
      <c r="D629" s="293"/>
      <c r="E629" s="46"/>
      <c r="F629" s="46"/>
      <c r="G629" s="359" t="s">
        <v>23</v>
      </c>
      <c r="H629" s="431">
        <f>SUM(H624:H628)</f>
        <v>761.86879999999985</v>
      </c>
      <c r="I629" s="410"/>
    </row>
    <row r="630" spans="1:9" ht="15" thickBot="1" x14ac:dyDescent="0.25">
      <c r="A630" s="405"/>
      <c r="B630" s="410"/>
      <c r="C630" s="410"/>
      <c r="D630" s="410"/>
      <c r="E630" s="410"/>
      <c r="F630" s="410"/>
      <c r="G630" s="410"/>
      <c r="H630" s="410"/>
      <c r="I630" s="410"/>
    </row>
    <row r="631" spans="1:9" ht="19.5" customHeight="1" thickBot="1" x14ac:dyDescent="0.25">
      <c r="A631" s="405"/>
      <c r="B631" s="949" t="str">
        <f>+B622</f>
        <v>Por Extrusion, con pintura 3mm</v>
      </c>
      <c r="C631" s="950"/>
      <c r="D631" s="950"/>
      <c r="E631" s="950"/>
      <c r="F631" s="975"/>
      <c r="G631" s="427">
        <f>H629</f>
        <v>761.86879999999985</v>
      </c>
      <c r="H631" s="280" t="s">
        <v>241</v>
      </c>
      <c r="I631" s="410"/>
    </row>
    <row r="632" spans="1:9" ht="15.75" x14ac:dyDescent="0.2">
      <c r="A632" s="405"/>
      <c r="B632" s="286"/>
      <c r="C632" s="286"/>
      <c r="D632" s="286"/>
      <c r="E632" s="286"/>
      <c r="F632" s="286"/>
      <c r="G632" s="292"/>
      <c r="H632" s="286"/>
    </row>
    <row r="633" spans="1:9" ht="20.25" x14ac:dyDescent="0.3">
      <c r="A633" s="278">
        <f>+PRESUPUESTO!B54</f>
        <v>6</v>
      </c>
      <c r="B633" s="279" t="str">
        <f>+PRESUPUESTO!E54</f>
        <v>ILUMINACIÓN</v>
      </c>
    </row>
    <row r="634" spans="1:9" x14ac:dyDescent="0.2">
      <c r="A634" s="405"/>
    </row>
    <row r="635" spans="1:9" ht="18" x14ac:dyDescent="0.25">
      <c r="A635" s="18" t="str">
        <f>+PRESUPUESTO!C55</f>
        <v>6.1</v>
      </c>
      <c r="B635" s="45" t="str">
        <f>+PRESUPUESTO!E55</f>
        <v>Tablero General de Medición, Comando y Protección</v>
      </c>
      <c r="C635" s="152"/>
      <c r="D635" s="152"/>
      <c r="E635" s="145"/>
    </row>
    <row r="636" spans="1:9" ht="15.75" thickBot="1" x14ac:dyDescent="0.25">
      <c r="A636" s="41"/>
      <c r="B636" s="41"/>
      <c r="C636" s="41"/>
      <c r="D636" s="41"/>
      <c r="E636" s="41"/>
    </row>
    <row r="637" spans="1:9" ht="15" customHeight="1" x14ac:dyDescent="0.25">
      <c r="A637" s="41"/>
      <c r="B637" s="918" t="s">
        <v>253</v>
      </c>
      <c r="C637" s="920"/>
      <c r="D637" s="69" t="s">
        <v>193</v>
      </c>
      <c r="E637" s="41"/>
    </row>
    <row r="638" spans="1:9" ht="15.75" customHeight="1" thickBot="1" x14ac:dyDescent="0.3">
      <c r="A638" s="41"/>
      <c r="B638" s="921"/>
      <c r="C638" s="923"/>
      <c r="D638" s="70" t="s">
        <v>22</v>
      </c>
      <c r="E638" s="41"/>
    </row>
    <row r="639" spans="1:9" ht="15.75" customHeight="1" x14ac:dyDescent="0.2">
      <c r="A639" s="41"/>
      <c r="B639" s="898">
        <f>+'6.1'!C5</f>
        <v>0</v>
      </c>
      <c r="C639" s="899"/>
      <c r="D639" s="75">
        <f>+'6.1'!D5</f>
        <v>1</v>
      </c>
      <c r="E639" s="41"/>
    </row>
    <row r="640" spans="1:9" ht="15" x14ac:dyDescent="0.2">
      <c r="A640" s="41"/>
      <c r="B640" s="900">
        <f>+'6.1'!C6</f>
        <v>6151</v>
      </c>
      <c r="C640" s="901"/>
      <c r="D640" s="76">
        <f>+'6.1'!D6</f>
        <v>1</v>
      </c>
      <c r="E640" s="41"/>
    </row>
    <row r="641" spans="1:8" ht="16.5" customHeight="1" thickBot="1" x14ac:dyDescent="0.25">
      <c r="A641" s="41"/>
      <c r="B641" s="902">
        <f>+'6.1'!C7</f>
        <v>11168</v>
      </c>
      <c r="C641" s="903"/>
      <c r="D641" s="82">
        <f>+'6.1'!D7</f>
        <v>1</v>
      </c>
      <c r="E641" s="41"/>
    </row>
    <row r="642" spans="1:8" ht="16.5" thickBot="1" x14ac:dyDescent="0.3">
      <c r="A642" s="41"/>
      <c r="B642" s="41"/>
      <c r="C642" s="287" t="s">
        <v>23</v>
      </c>
      <c r="D642" s="23">
        <f>SUM(D639:D641)</f>
        <v>3</v>
      </c>
      <c r="E642" s="41"/>
    </row>
    <row r="643" spans="1:8" ht="16.5" thickBot="1" x14ac:dyDescent="0.3">
      <c r="A643" s="41"/>
      <c r="B643" s="41"/>
      <c r="C643" s="59"/>
      <c r="D643" s="41"/>
      <c r="E643" s="41"/>
    </row>
    <row r="644" spans="1:8" ht="15" customHeight="1" x14ac:dyDescent="0.2">
      <c r="A644" s="41"/>
      <c r="B644" s="832" t="str">
        <f>+B635</f>
        <v>Tablero General de Medición, Comando y Protección</v>
      </c>
      <c r="C644" s="833"/>
      <c r="D644" s="833"/>
      <c r="E644" s="833"/>
      <c r="F644" s="834"/>
      <c r="G644" s="856">
        <f>+D642</f>
        <v>3</v>
      </c>
      <c r="H644" s="840" t="str">
        <f>+D638</f>
        <v>[un]</v>
      </c>
    </row>
    <row r="645" spans="1:8" ht="15.75" customHeight="1" thickBot="1" x14ac:dyDescent="0.25">
      <c r="A645" s="41"/>
      <c r="B645" s="835"/>
      <c r="C645" s="836"/>
      <c r="D645" s="836"/>
      <c r="E645" s="836"/>
      <c r="F645" s="837"/>
      <c r="G645" s="858"/>
      <c r="H645" s="841"/>
    </row>
    <row r="646" spans="1:8" ht="15" x14ac:dyDescent="0.2">
      <c r="A646" s="41"/>
      <c r="B646" s="61"/>
      <c r="C646" s="61"/>
      <c r="D646" s="46"/>
      <c r="E646" s="41"/>
    </row>
    <row r="647" spans="1:8" ht="18" x14ac:dyDescent="0.25">
      <c r="A647" s="18" t="str">
        <f>+PRESUPUESTO!C56</f>
        <v>6.2</v>
      </c>
      <c r="B647" s="45" t="str">
        <f>+PRESUPUESTO!E56</f>
        <v>Canalización para tendido eléctrico en terreno natural</v>
      </c>
      <c r="C647" s="45"/>
      <c r="D647" s="152"/>
      <c r="E647" s="152"/>
      <c r="F647" s="145"/>
    </row>
    <row r="648" spans="1:8" ht="15.75" thickBot="1" x14ac:dyDescent="0.25">
      <c r="A648" s="41"/>
      <c r="B648" s="41"/>
      <c r="C648" s="41"/>
      <c r="D648" s="41"/>
      <c r="E648" s="41"/>
      <c r="F648" s="41"/>
    </row>
    <row r="649" spans="1:8" ht="15" customHeight="1" x14ac:dyDescent="0.25">
      <c r="A649" s="41"/>
      <c r="B649" s="918" t="s">
        <v>253</v>
      </c>
      <c r="C649" s="919"/>
      <c r="D649" s="920"/>
      <c r="E649" s="69" t="s">
        <v>193</v>
      </c>
      <c r="F649" s="41"/>
    </row>
    <row r="650" spans="1:8" ht="15.75" customHeight="1" thickBot="1" x14ac:dyDescent="0.3">
      <c r="A650" s="41"/>
      <c r="B650" s="921"/>
      <c r="C650" s="922"/>
      <c r="D650" s="923"/>
      <c r="E650" s="70" t="s">
        <v>10</v>
      </c>
      <c r="F650" s="41"/>
    </row>
    <row r="651" spans="1:8" ht="15.75" thickBot="1" x14ac:dyDescent="0.25">
      <c r="A651" s="41"/>
      <c r="B651" s="188" t="str">
        <f>+'6.2'!B5</f>
        <v>0+00</v>
      </c>
      <c r="C651" s="432" t="str">
        <f>+'6.2'!C5</f>
        <v>a</v>
      </c>
      <c r="D651" s="257">
        <f>+'6.2'!D5</f>
        <v>11168</v>
      </c>
      <c r="E651" s="80">
        <f>+'6.2'!E5</f>
        <v>2529.3716999999997</v>
      </c>
      <c r="F651" s="41"/>
    </row>
    <row r="652" spans="1:8" ht="16.5" thickBot="1" x14ac:dyDescent="0.3">
      <c r="A652" s="41"/>
      <c r="B652" s="41"/>
      <c r="C652" s="41"/>
      <c r="D652" s="288" t="s">
        <v>23</v>
      </c>
      <c r="E652" s="55">
        <f>SUM(E651:E651)</f>
        <v>2529.3716999999997</v>
      </c>
      <c r="F652" s="41"/>
    </row>
    <row r="653" spans="1:8" ht="16.5" thickBot="1" x14ac:dyDescent="0.3">
      <c r="A653" s="41"/>
      <c r="B653" s="41"/>
      <c r="C653" s="41"/>
      <c r="D653" s="59"/>
      <c r="E653" s="41"/>
      <c r="F653" s="41"/>
    </row>
    <row r="654" spans="1:8" ht="15" customHeight="1" x14ac:dyDescent="0.2">
      <c r="A654" s="41"/>
      <c r="B654" s="832" t="str">
        <f>+B647</f>
        <v>Canalización para tendido eléctrico en terreno natural</v>
      </c>
      <c r="C654" s="833"/>
      <c r="D654" s="833"/>
      <c r="E654" s="833"/>
      <c r="F654" s="834"/>
      <c r="G654" s="856">
        <f>+E652</f>
        <v>2529.3716999999997</v>
      </c>
      <c r="H654" s="840" t="str">
        <f>+E650</f>
        <v>[m]</v>
      </c>
    </row>
    <row r="655" spans="1:8" ht="15.75" customHeight="1" thickBot="1" x14ac:dyDescent="0.25">
      <c r="A655" s="41"/>
      <c r="B655" s="835"/>
      <c r="C655" s="836"/>
      <c r="D655" s="836"/>
      <c r="E655" s="836"/>
      <c r="F655" s="837"/>
      <c r="G655" s="858"/>
      <c r="H655" s="841"/>
    </row>
    <row r="656" spans="1:8" ht="15" x14ac:dyDescent="0.2">
      <c r="A656" s="41"/>
      <c r="B656" s="61"/>
      <c r="C656" s="61"/>
      <c r="D656" s="46"/>
      <c r="E656" s="41"/>
      <c r="F656" s="41"/>
    </row>
    <row r="657" spans="1:8" ht="18" x14ac:dyDescent="0.25">
      <c r="A657" s="18" t="str">
        <f>+PRESUPUESTO!C57</f>
        <v>6.3</v>
      </c>
      <c r="B657" s="45" t="str">
        <f>+PRESUPUESTO!E57</f>
        <v>Canalización para tendido eléctrico bajo pavimento</v>
      </c>
      <c r="C657" s="45"/>
      <c r="D657" s="152"/>
      <c r="E657" s="152"/>
      <c r="F657" s="145"/>
    </row>
    <row r="658" spans="1:8" ht="15.75" thickBot="1" x14ac:dyDescent="0.25">
      <c r="A658" s="41"/>
      <c r="B658" s="41"/>
      <c r="C658" s="41"/>
      <c r="D658" s="41"/>
      <c r="E658" s="41"/>
      <c r="F658" s="41"/>
    </row>
    <row r="659" spans="1:8" ht="15" customHeight="1" x14ac:dyDescent="0.25">
      <c r="A659" s="41"/>
      <c r="B659" s="918" t="s">
        <v>253</v>
      </c>
      <c r="C659" s="919"/>
      <c r="D659" s="920"/>
      <c r="E659" s="69" t="s">
        <v>193</v>
      </c>
      <c r="F659" s="41"/>
    </row>
    <row r="660" spans="1:8" ht="15.75" customHeight="1" thickBot="1" x14ac:dyDescent="0.3">
      <c r="A660" s="41"/>
      <c r="B660" s="921"/>
      <c r="C660" s="922"/>
      <c r="D660" s="923"/>
      <c r="E660" s="70" t="s">
        <v>10</v>
      </c>
      <c r="F660" s="41"/>
    </row>
    <row r="661" spans="1:8" ht="15.75" thickBot="1" x14ac:dyDescent="0.25">
      <c r="A661" s="41"/>
      <c r="B661" s="188" t="str">
        <f>+'6.3'!B5</f>
        <v>0+00</v>
      </c>
      <c r="C661" s="432" t="str">
        <f>+'6.3'!C5</f>
        <v>a</v>
      </c>
      <c r="D661" s="257">
        <f>+'6.3'!D5</f>
        <v>11168</v>
      </c>
      <c r="E661" s="80">
        <f>+'6.3'!E5</f>
        <v>210.76400000000001</v>
      </c>
      <c r="F661" s="41"/>
    </row>
    <row r="662" spans="1:8" ht="16.5" thickBot="1" x14ac:dyDescent="0.3">
      <c r="A662" s="41"/>
      <c r="B662" s="41"/>
      <c r="C662" s="41"/>
      <c r="D662" s="289" t="s">
        <v>23</v>
      </c>
      <c r="E662" s="55">
        <f>SUM(E661:E661)</f>
        <v>210.76400000000001</v>
      </c>
      <c r="F662" s="41"/>
    </row>
    <row r="663" spans="1:8" ht="16.5" thickBot="1" x14ac:dyDescent="0.3">
      <c r="A663" s="41"/>
      <c r="B663" s="41"/>
      <c r="C663" s="41"/>
      <c r="D663" s="59"/>
      <c r="E663" s="41"/>
      <c r="F663" s="41"/>
    </row>
    <row r="664" spans="1:8" ht="15" customHeight="1" x14ac:dyDescent="0.2">
      <c r="A664" s="41"/>
      <c r="B664" s="832" t="str">
        <f>+B657</f>
        <v>Canalización para tendido eléctrico bajo pavimento</v>
      </c>
      <c r="C664" s="833"/>
      <c r="D664" s="833"/>
      <c r="E664" s="833"/>
      <c r="F664" s="834"/>
      <c r="G664" s="856">
        <f>+E662</f>
        <v>210.76400000000001</v>
      </c>
      <c r="H664" s="840" t="str">
        <f>+E660</f>
        <v>[m]</v>
      </c>
    </row>
    <row r="665" spans="1:8" ht="15.75" customHeight="1" thickBot="1" x14ac:dyDescent="0.25">
      <c r="A665" s="41"/>
      <c r="B665" s="835"/>
      <c r="C665" s="836"/>
      <c r="D665" s="836"/>
      <c r="E665" s="836"/>
      <c r="F665" s="837"/>
      <c r="G665" s="858"/>
      <c r="H665" s="841"/>
    </row>
    <row r="666" spans="1:8" x14ac:dyDescent="0.2">
      <c r="A666" s="405"/>
    </row>
    <row r="667" spans="1:8" ht="18" x14ac:dyDescent="0.25">
      <c r="A667" s="18" t="str">
        <f>+PRESUPUESTO!C58</f>
        <v>6.4</v>
      </c>
      <c r="B667" s="45" t="str">
        <f>+PRESUPUESTO!E58</f>
        <v>Columna H=9,00m libre con brazo de 2,50m completa 150W</v>
      </c>
      <c r="C667" s="45"/>
      <c r="D667" s="152"/>
      <c r="E667" s="152"/>
      <c r="F667" s="145"/>
    </row>
    <row r="668" spans="1:8" ht="15.75" thickBot="1" x14ac:dyDescent="0.25">
      <c r="A668" s="41"/>
      <c r="B668" s="41"/>
      <c r="C668" s="41"/>
      <c r="D668" s="41"/>
      <c r="E668" s="41"/>
      <c r="F668" s="41"/>
    </row>
    <row r="669" spans="1:8" ht="15" customHeight="1" x14ac:dyDescent="0.25">
      <c r="A669" s="41"/>
      <c r="B669" s="918" t="s">
        <v>253</v>
      </c>
      <c r="C669" s="920"/>
      <c r="D669" s="69" t="s">
        <v>193</v>
      </c>
      <c r="E669" s="41"/>
      <c r="F669" s="41"/>
    </row>
    <row r="670" spans="1:8" ht="15.75" customHeight="1" thickBot="1" x14ac:dyDescent="0.3">
      <c r="A670" s="41"/>
      <c r="B670" s="921"/>
      <c r="C670" s="923"/>
      <c r="D670" s="70" t="s">
        <v>22</v>
      </c>
      <c r="E670" s="41"/>
      <c r="F670" s="41"/>
    </row>
    <row r="671" spans="1:8" ht="15.75" customHeight="1" x14ac:dyDescent="0.2">
      <c r="A671" s="41"/>
      <c r="B671" s="898">
        <f>+'6.4'!B5</f>
        <v>0</v>
      </c>
      <c r="C671" s="899"/>
      <c r="D671" s="75">
        <f>+'6.4'!C5</f>
        <v>9</v>
      </c>
      <c r="E671" s="41"/>
      <c r="F671" s="41"/>
    </row>
    <row r="672" spans="1:8" ht="15.75" customHeight="1" x14ac:dyDescent="0.2">
      <c r="A672" s="405"/>
      <c r="B672" s="900">
        <f>+'6.4'!B6</f>
        <v>6151</v>
      </c>
      <c r="C672" s="901"/>
      <c r="D672" s="76">
        <f>+'6.4'!C6</f>
        <v>12</v>
      </c>
      <c r="F672" s="41"/>
    </row>
    <row r="673" spans="1:8" ht="15.75" thickBot="1" x14ac:dyDescent="0.25">
      <c r="A673" s="405"/>
      <c r="B673" s="902">
        <f>+'6.4'!B7</f>
        <v>11168</v>
      </c>
      <c r="C673" s="903"/>
      <c r="D673" s="82">
        <f>+'6.4'!C7</f>
        <v>9</v>
      </c>
      <c r="F673" s="41"/>
    </row>
    <row r="674" spans="1:8" ht="16.5" thickBot="1" x14ac:dyDescent="0.3">
      <c r="A674" s="405"/>
      <c r="B674" s="41"/>
      <c r="C674" s="287" t="s">
        <v>23</v>
      </c>
      <c r="D674" s="23">
        <f>SUM(D671:D673)</f>
        <v>30</v>
      </c>
      <c r="F674" s="41"/>
    </row>
    <row r="675" spans="1:8" ht="16.5" thickBot="1" x14ac:dyDescent="0.3">
      <c r="A675" s="41"/>
      <c r="B675" s="41"/>
      <c r="C675" s="41"/>
      <c r="D675" s="59"/>
      <c r="E675" s="41"/>
      <c r="F675" s="41"/>
    </row>
    <row r="676" spans="1:8" ht="15" customHeight="1" x14ac:dyDescent="0.2">
      <c r="A676" s="41"/>
      <c r="B676" s="832" t="str">
        <f>+B667</f>
        <v>Columna H=9,00m libre con brazo de 2,50m completa 150W</v>
      </c>
      <c r="C676" s="833"/>
      <c r="D676" s="833"/>
      <c r="E676" s="833"/>
      <c r="F676" s="834"/>
      <c r="G676" s="856">
        <f>+D674</f>
        <v>30</v>
      </c>
      <c r="H676" s="840" t="str">
        <f>+D670</f>
        <v>[un]</v>
      </c>
    </row>
    <row r="677" spans="1:8" ht="15.75" customHeight="1" thickBot="1" x14ac:dyDescent="0.25">
      <c r="A677" s="41"/>
      <c r="B677" s="835"/>
      <c r="C677" s="836"/>
      <c r="D677" s="836"/>
      <c r="E677" s="836"/>
      <c r="F677" s="837"/>
      <c r="G677" s="858"/>
      <c r="H677" s="841"/>
    </row>
    <row r="678" spans="1:8" ht="15" x14ac:dyDescent="0.2">
      <c r="A678" s="41"/>
      <c r="B678" s="61"/>
      <c r="C678" s="61"/>
      <c r="D678" s="61"/>
      <c r="E678" s="46"/>
      <c r="F678" s="41"/>
    </row>
    <row r="679" spans="1:8" ht="18" x14ac:dyDescent="0.25">
      <c r="A679" s="18" t="str">
        <f>+PRESUPUESTO!C59</f>
        <v>6.5</v>
      </c>
      <c r="B679" s="45" t="str">
        <f>+PRESUPUESTO!E59</f>
        <v>Columna H=9,00m libre con brazo de 2,50m completa 250W</v>
      </c>
      <c r="C679" s="45"/>
      <c r="D679" s="152"/>
      <c r="E679" s="152"/>
      <c r="F679" s="145"/>
    </row>
    <row r="680" spans="1:8" ht="15.75" thickBot="1" x14ac:dyDescent="0.25">
      <c r="A680" s="41"/>
      <c r="B680" s="41"/>
      <c r="C680" s="41"/>
      <c r="D680" s="41"/>
      <c r="E680" s="41"/>
      <c r="F680" s="41"/>
    </row>
    <row r="681" spans="1:8" ht="15" customHeight="1" x14ac:dyDescent="0.25">
      <c r="A681" s="41"/>
      <c r="B681" s="918" t="s">
        <v>253</v>
      </c>
      <c r="C681" s="920"/>
      <c r="D681" s="69" t="s">
        <v>193</v>
      </c>
      <c r="E681" s="41"/>
      <c r="F681" s="41"/>
    </row>
    <row r="682" spans="1:8" ht="15.75" customHeight="1" thickBot="1" x14ac:dyDescent="0.3">
      <c r="A682" s="41"/>
      <c r="B682" s="921"/>
      <c r="C682" s="923"/>
      <c r="D682" s="70" t="s">
        <v>22</v>
      </c>
      <c r="E682" s="41"/>
      <c r="F682" s="41"/>
    </row>
    <row r="683" spans="1:8" ht="15" x14ac:dyDescent="0.2">
      <c r="A683" s="41"/>
      <c r="B683" s="898">
        <f>++'6.5'!B5</f>
        <v>0</v>
      </c>
      <c r="C683" s="899"/>
      <c r="D683" s="75">
        <f>+'6.5'!C5</f>
        <v>8</v>
      </c>
      <c r="E683" s="41"/>
      <c r="F683" s="41"/>
    </row>
    <row r="684" spans="1:8" ht="15" x14ac:dyDescent="0.2">
      <c r="A684" s="41"/>
      <c r="B684" s="900">
        <f>++'6.5'!B6</f>
        <v>6151</v>
      </c>
      <c r="C684" s="901"/>
      <c r="D684" s="76">
        <f>+'6.5'!C6</f>
        <v>10</v>
      </c>
      <c r="E684" s="41"/>
      <c r="F684" s="41"/>
    </row>
    <row r="685" spans="1:8" ht="15.75" thickBot="1" x14ac:dyDescent="0.25">
      <c r="A685" s="41"/>
      <c r="B685" s="902">
        <f>++'6.5'!B7</f>
        <v>11168</v>
      </c>
      <c r="C685" s="903"/>
      <c r="D685" s="82">
        <f>+'6.5'!C7</f>
        <v>8</v>
      </c>
      <c r="E685" s="41"/>
      <c r="F685" s="41"/>
    </row>
    <row r="686" spans="1:8" ht="16.5" thickBot="1" x14ac:dyDescent="0.3">
      <c r="A686" s="41"/>
      <c r="C686" s="289" t="s">
        <v>23</v>
      </c>
      <c r="D686" s="55">
        <f>SUM(D683:D685)</f>
        <v>26</v>
      </c>
      <c r="E686" s="41"/>
      <c r="F686" s="41"/>
    </row>
    <row r="687" spans="1:8" ht="16.5" thickBot="1" x14ac:dyDescent="0.3">
      <c r="A687" s="41"/>
      <c r="B687" s="41"/>
      <c r="C687" s="41"/>
      <c r="D687" s="59"/>
      <c r="E687" s="41"/>
      <c r="F687" s="41"/>
    </row>
    <row r="688" spans="1:8" ht="15" customHeight="1" x14ac:dyDescent="0.2">
      <c r="A688" s="41"/>
      <c r="B688" s="832" t="str">
        <f>+B679</f>
        <v>Columna H=9,00m libre con brazo de 2,50m completa 250W</v>
      </c>
      <c r="C688" s="833"/>
      <c r="D688" s="833"/>
      <c r="E688" s="833"/>
      <c r="F688" s="834"/>
      <c r="G688" s="856">
        <f>+D686</f>
        <v>26</v>
      </c>
      <c r="H688" s="840" t="str">
        <f>+D682</f>
        <v>[un]</v>
      </c>
    </row>
    <row r="689" spans="1:8" ht="15.75" customHeight="1" thickBot="1" x14ac:dyDescent="0.25">
      <c r="A689" s="41"/>
      <c r="B689" s="835"/>
      <c r="C689" s="836"/>
      <c r="D689" s="836"/>
      <c r="E689" s="836"/>
      <c r="F689" s="837"/>
      <c r="G689" s="858"/>
      <c r="H689" s="841"/>
    </row>
    <row r="690" spans="1:8" ht="15" x14ac:dyDescent="0.2">
      <c r="A690" s="41"/>
      <c r="B690" s="61"/>
      <c r="C690" s="61"/>
      <c r="D690" s="61"/>
      <c r="E690" s="46"/>
      <c r="F690" s="41"/>
    </row>
    <row r="691" spans="1:8" ht="18" x14ac:dyDescent="0.25">
      <c r="A691" s="18" t="str">
        <f>+PRESUPUESTO!C60</f>
        <v>6.6</v>
      </c>
      <c r="B691" s="45" t="str">
        <f>+PRESUPUESTO!E60</f>
        <v>Columna H=12,00m libre con brazo de 2,50m completa 400W</v>
      </c>
      <c r="C691" s="45"/>
      <c r="D691" s="152"/>
      <c r="E691" s="152"/>
      <c r="F691" s="145"/>
    </row>
    <row r="692" spans="1:8" ht="15.75" thickBot="1" x14ac:dyDescent="0.25">
      <c r="A692" s="41"/>
      <c r="B692" s="41"/>
      <c r="C692" s="41"/>
      <c r="D692" s="41"/>
      <c r="E692" s="41"/>
      <c r="F692" s="41"/>
    </row>
    <row r="693" spans="1:8" ht="15" customHeight="1" x14ac:dyDescent="0.25">
      <c r="A693" s="41"/>
      <c r="B693" s="918" t="s">
        <v>253</v>
      </c>
      <c r="C693" s="920"/>
      <c r="D693" s="69" t="s">
        <v>193</v>
      </c>
      <c r="E693" s="41"/>
      <c r="F693" s="41"/>
    </row>
    <row r="694" spans="1:8" ht="15.75" customHeight="1" thickBot="1" x14ac:dyDescent="0.3">
      <c r="A694" s="41"/>
      <c r="B694" s="921"/>
      <c r="C694" s="923"/>
      <c r="D694" s="70" t="s">
        <v>22</v>
      </c>
      <c r="E694" s="41"/>
      <c r="F694" s="41"/>
    </row>
    <row r="695" spans="1:8" ht="15" x14ac:dyDescent="0.2">
      <c r="A695" s="41"/>
      <c r="B695" s="898">
        <f>+'6.6'!B5</f>
        <v>0</v>
      </c>
      <c r="C695" s="899"/>
      <c r="D695" s="146">
        <f>+'6.6'!C5</f>
        <v>6</v>
      </c>
      <c r="E695" s="41"/>
      <c r="F695" s="41"/>
    </row>
    <row r="696" spans="1:8" ht="15" x14ac:dyDescent="0.2">
      <c r="A696" s="41"/>
      <c r="B696" s="900">
        <f>+'6.6'!B6</f>
        <v>6151</v>
      </c>
      <c r="C696" s="901"/>
      <c r="D696" s="76">
        <f>+'6.6'!C6</f>
        <v>6</v>
      </c>
      <c r="E696" s="41"/>
      <c r="F696" s="41"/>
    </row>
    <row r="697" spans="1:8" ht="15.75" thickBot="1" x14ac:dyDescent="0.25">
      <c r="A697" s="41"/>
      <c r="B697" s="902">
        <f>+'6.6'!B7</f>
        <v>11168</v>
      </c>
      <c r="C697" s="903"/>
      <c r="D697" s="302">
        <f>+'6.6'!C7</f>
        <v>6</v>
      </c>
      <c r="E697" s="41"/>
      <c r="F697" s="41"/>
    </row>
    <row r="698" spans="1:8" ht="16.5" thickBot="1" x14ac:dyDescent="0.3">
      <c r="A698" s="41"/>
      <c r="C698" s="289" t="s">
        <v>23</v>
      </c>
      <c r="D698" s="55">
        <f>SUM(D695:D697)</f>
        <v>18</v>
      </c>
      <c r="E698" s="310"/>
      <c r="F698" s="41"/>
    </row>
    <row r="699" spans="1:8" ht="16.5" thickBot="1" x14ac:dyDescent="0.3">
      <c r="A699" s="41"/>
      <c r="B699" s="41"/>
      <c r="C699" s="41"/>
      <c r="D699" s="59"/>
      <c r="E699" s="41"/>
      <c r="F699" s="41"/>
    </row>
    <row r="700" spans="1:8" ht="15" customHeight="1" x14ac:dyDescent="0.2">
      <c r="A700" s="41"/>
      <c r="B700" s="832" t="str">
        <f>+B691</f>
        <v>Columna H=12,00m libre con brazo de 2,50m completa 400W</v>
      </c>
      <c r="C700" s="833"/>
      <c r="D700" s="833"/>
      <c r="E700" s="833"/>
      <c r="F700" s="834"/>
      <c r="G700" s="856">
        <f>+D698</f>
        <v>18</v>
      </c>
      <c r="H700" s="840" t="str">
        <f>+D694</f>
        <v>[un]</v>
      </c>
    </row>
    <row r="701" spans="1:8" ht="15.75" customHeight="1" thickBot="1" x14ac:dyDescent="0.25">
      <c r="A701" s="41"/>
      <c r="B701" s="835"/>
      <c r="C701" s="836"/>
      <c r="D701" s="836"/>
      <c r="E701" s="836"/>
      <c r="F701" s="837"/>
      <c r="G701" s="858"/>
      <c r="H701" s="841"/>
    </row>
    <row r="702" spans="1:8" x14ac:dyDescent="0.2">
      <c r="A702" s="405"/>
    </row>
    <row r="703" spans="1:8" ht="18" x14ac:dyDescent="0.25">
      <c r="A703" s="18" t="str">
        <f>+PRESUPUESTO!C61</f>
        <v>6.7</v>
      </c>
      <c r="B703" s="45" t="str">
        <f>+PRESUPUESTO!E61</f>
        <v>Conductor subterráneo 4x16 mm²</v>
      </c>
      <c r="C703" s="45"/>
      <c r="D703" s="152"/>
      <c r="E703" s="152"/>
      <c r="F703" s="145"/>
    </row>
    <row r="704" spans="1:8" ht="15.75" thickBot="1" x14ac:dyDescent="0.25">
      <c r="A704" s="41"/>
      <c r="B704" s="41"/>
      <c r="C704" s="41"/>
      <c r="D704" s="41"/>
      <c r="E704" s="41"/>
      <c r="F704" s="41"/>
    </row>
    <row r="705" spans="1:8" ht="15" customHeight="1" x14ac:dyDescent="0.25">
      <c r="A705" s="41"/>
      <c r="B705" s="918" t="s">
        <v>253</v>
      </c>
      <c r="C705" s="919"/>
      <c r="D705" s="919"/>
      <c r="E705" s="69" t="s">
        <v>193</v>
      </c>
      <c r="F705" s="41"/>
    </row>
    <row r="706" spans="1:8" ht="15.75" customHeight="1" thickBot="1" x14ac:dyDescent="0.3">
      <c r="A706" s="41"/>
      <c r="B706" s="921"/>
      <c r="C706" s="922"/>
      <c r="D706" s="922"/>
      <c r="E706" s="121" t="s">
        <v>10</v>
      </c>
      <c r="F706" s="41"/>
    </row>
    <row r="707" spans="1:8" ht="15.75" thickBot="1" x14ac:dyDescent="0.25">
      <c r="A707" s="41"/>
      <c r="B707" s="188" t="str">
        <f>+'6.7'!B5</f>
        <v>0+000</v>
      </c>
      <c r="C707" s="432" t="str">
        <f>+'6.7'!C5</f>
        <v>a</v>
      </c>
      <c r="D707" s="257">
        <f>+'6.7'!D5</f>
        <v>11168</v>
      </c>
      <c r="E707" s="82">
        <f>+'6.7'!E5</f>
        <v>2740.1356999999998</v>
      </c>
      <c r="F707" s="41"/>
    </row>
    <row r="708" spans="1:8" ht="16.5" thickBot="1" x14ac:dyDescent="0.3">
      <c r="A708" s="41"/>
      <c r="B708" s="41"/>
      <c r="C708" s="41"/>
      <c r="D708" s="287" t="s">
        <v>23</v>
      </c>
      <c r="E708" s="23">
        <f>SUM(E707:E707)</f>
        <v>2740.1356999999998</v>
      </c>
      <c r="F708" s="41"/>
    </row>
    <row r="709" spans="1:8" ht="16.5" thickBot="1" x14ac:dyDescent="0.3">
      <c r="A709" s="41"/>
      <c r="B709" s="41"/>
      <c r="C709" s="41"/>
      <c r="D709" s="59"/>
      <c r="E709" s="41"/>
      <c r="F709" s="41"/>
    </row>
    <row r="710" spans="1:8" ht="15" customHeight="1" x14ac:dyDescent="0.2">
      <c r="A710" s="41"/>
      <c r="B710" s="832" t="str">
        <f>+B703</f>
        <v>Conductor subterráneo 4x16 mm²</v>
      </c>
      <c r="C710" s="833"/>
      <c r="D710" s="833"/>
      <c r="E710" s="833"/>
      <c r="F710" s="834"/>
      <c r="G710" s="856">
        <f>+E708</f>
        <v>2740.1356999999998</v>
      </c>
      <c r="H710" s="840" t="str">
        <f>+E706</f>
        <v>[m]</v>
      </c>
    </row>
    <row r="711" spans="1:8" ht="15.75" customHeight="1" thickBot="1" x14ac:dyDescent="0.25">
      <c r="A711" s="41"/>
      <c r="B711" s="835"/>
      <c r="C711" s="836"/>
      <c r="D711" s="836"/>
      <c r="E711" s="836"/>
      <c r="F711" s="837"/>
      <c r="G711" s="858"/>
      <c r="H711" s="841"/>
    </row>
    <row r="712" spans="1:8" x14ac:dyDescent="0.2">
      <c r="A712" s="405"/>
    </row>
    <row r="713" spans="1:8" ht="18" x14ac:dyDescent="0.25">
      <c r="A713" s="18" t="str">
        <f>+PRESUPUESTO!C62</f>
        <v>6.8</v>
      </c>
      <c r="B713" s="45" t="str">
        <f>+PRESUPUESTO!E62</f>
        <v>Alimentador subterráneo 3x120/70 mm²</v>
      </c>
      <c r="C713" s="152"/>
      <c r="D713" s="152"/>
      <c r="E713" s="145"/>
    </row>
    <row r="714" spans="1:8" ht="15.75" thickBot="1" x14ac:dyDescent="0.25">
      <c r="A714" s="41"/>
      <c r="B714" s="13"/>
      <c r="C714" s="13"/>
      <c r="D714" s="41"/>
      <c r="E714" s="41"/>
    </row>
    <row r="715" spans="1:8" ht="15" customHeight="1" x14ac:dyDescent="0.25">
      <c r="A715" s="41"/>
      <c r="B715" s="918" t="s">
        <v>253</v>
      </c>
      <c r="C715" s="920"/>
      <c r="D715" s="69" t="s">
        <v>193</v>
      </c>
      <c r="E715" s="41"/>
    </row>
    <row r="716" spans="1:8" ht="15.75" customHeight="1" thickBot="1" x14ac:dyDescent="0.3">
      <c r="A716" s="41"/>
      <c r="B716" s="921"/>
      <c r="C716" s="923"/>
      <c r="D716" s="70" t="s">
        <v>22</v>
      </c>
      <c r="E716" s="41"/>
    </row>
    <row r="717" spans="1:8" ht="15" x14ac:dyDescent="0.2">
      <c r="A717" s="41"/>
      <c r="B717" s="898">
        <f>+'6.8'!C5</f>
        <v>0</v>
      </c>
      <c r="C717" s="899"/>
      <c r="D717" s="75">
        <f>+'6.8'!D5</f>
        <v>32</v>
      </c>
      <c r="E717" s="41"/>
    </row>
    <row r="718" spans="1:8" ht="15" x14ac:dyDescent="0.2">
      <c r="A718" s="41"/>
      <c r="B718" s="900">
        <f>+'6.8'!C6</f>
        <v>6151</v>
      </c>
      <c r="C718" s="901"/>
      <c r="D718" s="76">
        <f>+'6.8'!D6</f>
        <v>8</v>
      </c>
      <c r="E718" s="41"/>
    </row>
    <row r="719" spans="1:8" ht="15.75" thickBot="1" x14ac:dyDescent="0.25">
      <c r="A719" s="41"/>
      <c r="B719" s="902">
        <f>+'6.8'!C7</f>
        <v>11168</v>
      </c>
      <c r="C719" s="903"/>
      <c r="D719" s="82">
        <f>+'6.8'!D7</f>
        <v>30</v>
      </c>
      <c r="E719" s="41"/>
    </row>
    <row r="720" spans="1:8" ht="16.5" thickBot="1" x14ac:dyDescent="0.3">
      <c r="A720" s="41"/>
      <c r="C720" s="289" t="s">
        <v>23</v>
      </c>
      <c r="D720" s="23">
        <f>SUM(D717:D719)</f>
        <v>70</v>
      </c>
      <c r="E720" s="41"/>
    </row>
    <row r="721" spans="1:8" ht="16.5" thickBot="1" x14ac:dyDescent="0.3">
      <c r="A721" s="41"/>
      <c r="B721" s="41"/>
      <c r="C721" s="59"/>
      <c r="D721" s="41"/>
      <c r="E721" s="41"/>
    </row>
    <row r="722" spans="1:8" ht="15" customHeight="1" x14ac:dyDescent="0.2">
      <c r="A722" s="41"/>
      <c r="B722" s="832" t="str">
        <f>+B713</f>
        <v>Alimentador subterráneo 3x120/70 mm²</v>
      </c>
      <c r="C722" s="833"/>
      <c r="D722" s="833"/>
      <c r="E722" s="833"/>
      <c r="F722" s="834"/>
      <c r="G722" s="856">
        <f>+D720</f>
        <v>70</v>
      </c>
      <c r="H722" s="840" t="str">
        <f>+D716</f>
        <v>[un]</v>
      </c>
    </row>
    <row r="723" spans="1:8" ht="15.75" customHeight="1" thickBot="1" x14ac:dyDescent="0.25">
      <c r="A723" s="41"/>
      <c r="B723" s="835"/>
      <c r="C723" s="836"/>
      <c r="D723" s="836"/>
      <c r="E723" s="836"/>
      <c r="F723" s="837"/>
      <c r="G723" s="858"/>
      <c r="H723" s="841"/>
    </row>
    <row r="724" spans="1:8" x14ac:dyDescent="0.2">
      <c r="A724" s="405"/>
    </row>
    <row r="725" spans="1:8" ht="18" x14ac:dyDescent="0.25">
      <c r="A725" s="18" t="str">
        <f>+PRESUPUESTO!C63</f>
        <v>6.9</v>
      </c>
      <c r="B725" s="45" t="str">
        <f>+PRESUPUESTO!E63</f>
        <v>Subestación Transformadora Aérea 25 kVA</v>
      </c>
      <c r="C725" s="152"/>
      <c r="D725" s="152"/>
      <c r="E725" s="145"/>
    </row>
    <row r="726" spans="1:8" ht="15.75" thickBot="1" x14ac:dyDescent="0.25">
      <c r="A726" s="41"/>
      <c r="B726" s="41"/>
      <c r="C726" s="41"/>
      <c r="D726" s="41"/>
      <c r="E726" s="41"/>
    </row>
    <row r="727" spans="1:8" ht="15" customHeight="1" x14ac:dyDescent="0.25">
      <c r="A727" s="41"/>
      <c r="B727" s="918" t="s">
        <v>253</v>
      </c>
      <c r="C727" s="920"/>
      <c r="D727" s="69" t="s">
        <v>193</v>
      </c>
      <c r="E727" s="41"/>
    </row>
    <row r="728" spans="1:8" ht="15.75" customHeight="1" thickBot="1" x14ac:dyDescent="0.3">
      <c r="A728" s="41"/>
      <c r="B728" s="921"/>
      <c r="C728" s="923"/>
      <c r="D728" s="70" t="s">
        <v>22</v>
      </c>
      <c r="E728" s="41"/>
    </row>
    <row r="729" spans="1:8" ht="15" x14ac:dyDescent="0.2">
      <c r="A729" s="41"/>
      <c r="B729" s="898">
        <f>+'6.9'!C5</f>
        <v>0</v>
      </c>
      <c r="C729" s="899"/>
      <c r="D729" s="75">
        <f>+'6.9'!D5</f>
        <v>1</v>
      </c>
      <c r="E729" s="41"/>
    </row>
    <row r="730" spans="1:8" ht="15" x14ac:dyDescent="0.2">
      <c r="A730" s="41"/>
      <c r="B730" s="900">
        <f>+'6.9'!C6</f>
        <v>6151</v>
      </c>
      <c r="C730" s="901"/>
      <c r="D730" s="76">
        <f>+'6.9'!D6</f>
        <v>1</v>
      </c>
      <c r="E730" s="41"/>
    </row>
    <row r="731" spans="1:8" ht="15.75" thickBot="1" x14ac:dyDescent="0.25">
      <c r="A731" s="41"/>
      <c r="B731" s="902">
        <f>+'6.9'!C7</f>
        <v>11168</v>
      </c>
      <c r="C731" s="903"/>
      <c r="D731" s="82">
        <f>+'6.9'!D7</f>
        <v>1</v>
      </c>
      <c r="E731" s="41"/>
    </row>
    <row r="732" spans="1:8" ht="16.5" thickBot="1" x14ac:dyDescent="0.3">
      <c r="A732" s="41"/>
      <c r="C732" s="289" t="s">
        <v>23</v>
      </c>
      <c r="D732" s="23">
        <f>SUM(D729:D731)</f>
        <v>3</v>
      </c>
      <c r="E732" s="41"/>
    </row>
    <row r="733" spans="1:8" ht="16.5" thickBot="1" x14ac:dyDescent="0.3">
      <c r="A733" s="41"/>
      <c r="B733" s="41"/>
      <c r="C733" s="59"/>
      <c r="D733" s="41"/>
      <c r="E733" s="41"/>
    </row>
    <row r="734" spans="1:8" ht="15" customHeight="1" x14ac:dyDescent="0.2">
      <c r="A734" s="41"/>
      <c r="B734" s="832" t="str">
        <f>+B725</f>
        <v>Subestación Transformadora Aérea 25 kVA</v>
      </c>
      <c r="C734" s="833"/>
      <c r="D734" s="833"/>
      <c r="E734" s="833"/>
      <c r="F734" s="834"/>
      <c r="G734" s="856">
        <f>+D732</f>
        <v>3</v>
      </c>
      <c r="H734" s="840" t="str">
        <f>+D728</f>
        <v>[un]</v>
      </c>
    </row>
    <row r="735" spans="1:8" ht="15.75" customHeight="1" thickBot="1" x14ac:dyDescent="0.25">
      <c r="A735" s="41"/>
      <c r="B735" s="835"/>
      <c r="C735" s="836"/>
      <c r="D735" s="836"/>
      <c r="E735" s="836"/>
      <c r="F735" s="837"/>
      <c r="G735" s="858"/>
      <c r="H735" s="841"/>
    </row>
    <row r="737" spans="1:12" ht="20.25" x14ac:dyDescent="0.3">
      <c r="A737" s="578">
        <v>7</v>
      </c>
      <c r="B737" s="579" t="s">
        <v>277</v>
      </c>
      <c r="C737" s="584"/>
      <c r="D737" s="584"/>
      <c r="E737" s="584"/>
      <c r="F737" s="584"/>
      <c r="G737" s="584"/>
      <c r="H737" s="584"/>
      <c r="I737" s="584"/>
      <c r="J737" s="585"/>
      <c r="K737" s="585"/>
      <c r="L737" s="585"/>
    </row>
    <row r="738" spans="1:12" x14ac:dyDescent="0.2">
      <c r="A738" s="586"/>
      <c r="B738" s="584"/>
      <c r="C738" s="584"/>
      <c r="D738" s="584"/>
      <c r="E738" s="584"/>
      <c r="F738" s="584"/>
      <c r="G738" s="584"/>
      <c r="H738" s="584"/>
      <c r="I738" s="584"/>
      <c r="J738" s="585"/>
      <c r="K738" s="585"/>
      <c r="L738" s="585"/>
    </row>
    <row r="739" spans="1:12" ht="18" customHeight="1" x14ac:dyDescent="0.2">
      <c r="A739" s="581" t="s">
        <v>278</v>
      </c>
      <c r="B739" s="897" t="s">
        <v>463</v>
      </c>
      <c r="C739" s="897"/>
      <c r="D739" s="897"/>
      <c r="E739" s="897"/>
      <c r="F739" s="897"/>
      <c r="G739" s="897"/>
      <c r="H739" s="897"/>
      <c r="I739" s="897"/>
      <c r="J739" s="585"/>
      <c r="K739" s="585"/>
      <c r="L739" s="585"/>
    </row>
    <row r="740" spans="1:12" ht="18.75" thickBot="1" x14ac:dyDescent="0.25">
      <c r="A740" s="581"/>
      <c r="B740" s="587"/>
      <c r="C740" s="587"/>
      <c r="D740" s="587"/>
      <c r="E740" s="587"/>
      <c r="F740" s="587"/>
      <c r="G740" s="587"/>
      <c r="H740" s="587"/>
      <c r="I740" s="587"/>
      <c r="J740" s="585"/>
      <c r="K740" s="585"/>
      <c r="L740" s="585"/>
    </row>
    <row r="741" spans="1:12" ht="78.75" x14ac:dyDescent="0.2">
      <c r="A741" s="581"/>
      <c r="B741" s="523" t="s">
        <v>327</v>
      </c>
      <c r="C741" s="469" t="s">
        <v>328</v>
      </c>
      <c r="D741" s="469" t="s">
        <v>329</v>
      </c>
      <c r="E741" s="470" t="s">
        <v>330</v>
      </c>
      <c r="F741" s="471" t="s">
        <v>331</v>
      </c>
      <c r="G741" s="470" t="s">
        <v>332</v>
      </c>
      <c r="H741" s="470" t="s">
        <v>333</v>
      </c>
      <c r="I741" s="470" t="s">
        <v>334</v>
      </c>
      <c r="J741" s="470" t="s">
        <v>335</v>
      </c>
      <c r="K741" s="472" t="s">
        <v>336</v>
      </c>
      <c r="L741" s="585"/>
    </row>
    <row r="742" spans="1:12" ht="18.75" thickBot="1" x14ac:dyDescent="0.25">
      <c r="A742" s="581"/>
      <c r="B742" s="558"/>
      <c r="C742" s="588" t="s">
        <v>337</v>
      </c>
      <c r="D742" s="589" t="s">
        <v>10</v>
      </c>
      <c r="E742" s="589" t="s">
        <v>10</v>
      </c>
      <c r="F742" s="589" t="s">
        <v>10</v>
      </c>
      <c r="G742" s="588" t="s">
        <v>242</v>
      </c>
      <c r="H742" s="588" t="s">
        <v>337</v>
      </c>
      <c r="I742" s="588" t="s">
        <v>338</v>
      </c>
      <c r="J742" s="588" t="s">
        <v>338</v>
      </c>
      <c r="K742" s="590" t="s">
        <v>338</v>
      </c>
      <c r="L742" s="585"/>
    </row>
    <row r="743" spans="1:12" ht="18.75" thickBot="1" x14ac:dyDescent="0.25">
      <c r="A743" s="581"/>
      <c r="B743" s="591" t="s">
        <v>339</v>
      </c>
      <c r="C743" s="592">
        <v>1</v>
      </c>
      <c r="D743" s="593">
        <v>20</v>
      </c>
      <c r="E743" s="593">
        <v>13.7</v>
      </c>
      <c r="F743" s="594">
        <v>0.2</v>
      </c>
      <c r="G743" s="594">
        <v>54.800000000000004</v>
      </c>
      <c r="H743" s="594">
        <v>3</v>
      </c>
      <c r="I743" s="594">
        <v>164.4</v>
      </c>
      <c r="J743" s="594">
        <v>39.6</v>
      </c>
      <c r="K743" s="595">
        <v>124.80000000000001</v>
      </c>
      <c r="L743" s="585"/>
    </row>
    <row r="744" spans="1:12" ht="18.75" thickBot="1" x14ac:dyDescent="0.25">
      <c r="A744" s="581"/>
      <c r="B744" s="482"/>
      <c r="C744" s="482"/>
      <c r="D744" s="482"/>
      <c r="E744" s="482"/>
      <c r="F744" s="482"/>
      <c r="G744" s="482"/>
      <c r="H744" s="464"/>
      <c r="I744" s="464"/>
      <c r="J744" s="483" t="s">
        <v>23</v>
      </c>
      <c r="K744" s="484">
        <v>124.80000000000001</v>
      </c>
      <c r="L744" s="585"/>
    </row>
    <row r="745" spans="1:12" ht="18.75" thickBot="1" x14ac:dyDescent="0.25">
      <c r="A745" s="581"/>
      <c r="B745" s="485"/>
      <c r="C745" s="485"/>
      <c r="D745" s="485"/>
      <c r="E745" s="485"/>
      <c r="F745" s="485"/>
      <c r="G745" s="485"/>
      <c r="H745" s="485"/>
      <c r="I745" s="464"/>
      <c r="J745" s="464"/>
      <c r="K745" s="464"/>
      <c r="L745" s="585"/>
    </row>
    <row r="746" spans="1:12" ht="18.75" customHeight="1" thickBot="1" x14ac:dyDescent="0.25">
      <c r="A746" s="581"/>
      <c r="B746" s="811" t="s">
        <v>463</v>
      </c>
      <c r="C746" s="812"/>
      <c r="D746" s="812"/>
      <c r="E746" s="812"/>
      <c r="F746" s="812"/>
      <c r="G746" s="812"/>
      <c r="H746" s="812"/>
      <c r="I746" s="812"/>
      <c r="J746" s="427">
        <v>124.80000000000001</v>
      </c>
      <c r="K746" s="596" t="s">
        <v>242</v>
      </c>
      <c r="L746" s="585"/>
    </row>
    <row r="747" spans="1:12" ht="15.75" x14ac:dyDescent="0.25">
      <c r="A747" s="582"/>
      <c r="B747" s="582"/>
      <c r="C747" s="582"/>
      <c r="D747" s="582"/>
      <c r="E747" s="582"/>
      <c r="F747" s="584"/>
      <c r="G747" s="584"/>
      <c r="H747" s="443"/>
      <c r="I747" s="443"/>
      <c r="J747" s="585"/>
      <c r="K747" s="585"/>
      <c r="L747" s="585"/>
    </row>
    <row r="748" spans="1:12" ht="36" customHeight="1" x14ac:dyDescent="0.25">
      <c r="A748" s="581" t="s">
        <v>279</v>
      </c>
      <c r="B748" s="797" t="s">
        <v>468</v>
      </c>
      <c r="C748" s="797"/>
      <c r="D748" s="797"/>
      <c r="E748" s="797"/>
      <c r="F748" s="797"/>
      <c r="G748" s="797"/>
      <c r="H748" s="797"/>
      <c r="I748" s="797"/>
      <c r="J748" s="585"/>
      <c r="K748" s="585"/>
      <c r="L748" s="585"/>
    </row>
    <row r="749" spans="1:12" ht="18" x14ac:dyDescent="0.25">
      <c r="A749" s="581"/>
      <c r="B749" s="583"/>
      <c r="C749" s="583"/>
      <c r="D749" s="583"/>
      <c r="E749" s="583"/>
      <c r="F749" s="583"/>
      <c r="G749" s="583"/>
      <c r="H749" s="583"/>
      <c r="I749" s="583"/>
      <c r="J749" s="585"/>
      <c r="K749" s="585"/>
      <c r="L749" s="585"/>
    </row>
    <row r="750" spans="1:12" ht="18" x14ac:dyDescent="0.25">
      <c r="A750" s="581"/>
      <c r="B750" s="488" t="s">
        <v>469</v>
      </c>
      <c r="C750" s="489"/>
      <c r="D750" s="490"/>
      <c r="E750" s="490"/>
      <c r="F750" s="490"/>
      <c r="G750" s="464"/>
      <c r="H750" s="464"/>
      <c r="I750" s="464"/>
      <c r="J750" s="464"/>
      <c r="K750" s="464"/>
      <c r="L750" s="464"/>
    </row>
    <row r="751" spans="1:12" ht="18.75" thickBot="1" x14ac:dyDescent="0.25">
      <c r="A751" s="581"/>
      <c r="B751" s="465"/>
      <c r="C751" s="490"/>
      <c r="D751" s="490"/>
      <c r="E751" s="490"/>
      <c r="F751" s="490"/>
      <c r="G751" s="490"/>
      <c r="H751" s="464"/>
      <c r="I751" s="464"/>
      <c r="J751" s="464"/>
      <c r="K751" s="464"/>
      <c r="L751" s="464"/>
    </row>
    <row r="752" spans="1:12" ht="63" x14ac:dyDescent="0.2">
      <c r="A752" s="581"/>
      <c r="B752" s="597" t="s">
        <v>341</v>
      </c>
      <c r="C752" s="598" t="s">
        <v>342</v>
      </c>
      <c r="D752" s="598" t="s">
        <v>343</v>
      </c>
      <c r="E752" s="598" t="s">
        <v>344</v>
      </c>
      <c r="F752" s="598" t="s">
        <v>345</v>
      </c>
      <c r="G752" s="598" t="s">
        <v>346</v>
      </c>
      <c r="H752" s="599" t="s">
        <v>347</v>
      </c>
      <c r="I752" s="600" t="s">
        <v>348</v>
      </c>
      <c r="J752" s="600" t="s">
        <v>349</v>
      </c>
      <c r="K752" s="601" t="s">
        <v>350</v>
      </c>
      <c r="L752" s="496" t="s">
        <v>351</v>
      </c>
    </row>
    <row r="753" spans="1:12" ht="18.75" thickBot="1" x14ac:dyDescent="0.25">
      <c r="A753" s="581"/>
      <c r="B753" s="602" t="s">
        <v>10</v>
      </c>
      <c r="C753" s="603" t="s">
        <v>10</v>
      </c>
      <c r="D753" s="603" t="s">
        <v>241</v>
      </c>
      <c r="E753" s="603" t="s">
        <v>10</v>
      </c>
      <c r="F753" s="603" t="s">
        <v>241</v>
      </c>
      <c r="G753" s="603" t="s">
        <v>241</v>
      </c>
      <c r="H753" s="604" t="s">
        <v>242</v>
      </c>
      <c r="I753" s="605" t="s">
        <v>352</v>
      </c>
      <c r="J753" s="605" t="s">
        <v>352</v>
      </c>
      <c r="K753" s="606" t="s">
        <v>352</v>
      </c>
      <c r="L753" s="607" t="s">
        <v>242</v>
      </c>
    </row>
    <row r="754" spans="1:12" ht="18.75" thickBot="1" x14ac:dyDescent="0.25">
      <c r="A754" s="581"/>
      <c r="B754" s="608">
        <v>19.55</v>
      </c>
      <c r="C754" s="609">
        <v>1.2</v>
      </c>
      <c r="D754" s="609">
        <v>0.45</v>
      </c>
      <c r="E754" s="609">
        <v>15.55</v>
      </c>
      <c r="F754" s="609">
        <v>1.68</v>
      </c>
      <c r="G754" s="609">
        <v>0.48</v>
      </c>
      <c r="H754" s="610">
        <v>9.589500000000001</v>
      </c>
      <c r="I754" s="611">
        <v>6</v>
      </c>
      <c r="J754" s="611">
        <v>3</v>
      </c>
      <c r="K754" s="612">
        <v>18</v>
      </c>
      <c r="L754" s="613">
        <v>172.61100000000002</v>
      </c>
    </row>
    <row r="755" spans="1:12" ht="18.75" thickBot="1" x14ac:dyDescent="0.3">
      <c r="A755" s="581"/>
      <c r="B755" s="488"/>
      <c r="C755" s="482"/>
      <c r="D755" s="482"/>
      <c r="E755" s="482"/>
      <c r="F755" s="482"/>
      <c r="G755" s="482"/>
      <c r="H755" s="482"/>
      <c r="I755" s="482"/>
      <c r="J755" s="464"/>
      <c r="K755" s="509" t="s">
        <v>23</v>
      </c>
      <c r="L755" s="614">
        <v>172.61100000000002</v>
      </c>
    </row>
    <row r="756" spans="1:12" ht="18.75" thickBot="1" x14ac:dyDescent="0.25">
      <c r="A756" s="581"/>
      <c r="B756" s="464"/>
      <c r="C756" s="466"/>
      <c r="D756" s="467"/>
      <c r="E756" s="464"/>
      <c r="F756" s="464"/>
      <c r="G756" s="464"/>
      <c r="H756" s="464"/>
      <c r="I756" s="464"/>
      <c r="J756" s="464"/>
      <c r="K756" s="464"/>
      <c r="L756" s="464"/>
    </row>
    <row r="757" spans="1:12" ht="36" customHeight="1" thickBot="1" x14ac:dyDescent="0.25">
      <c r="A757" s="581"/>
      <c r="B757" s="811" t="s">
        <v>468</v>
      </c>
      <c r="C757" s="812"/>
      <c r="D757" s="812"/>
      <c r="E757" s="812"/>
      <c r="F757" s="812"/>
      <c r="G757" s="812"/>
      <c r="H757" s="812"/>
      <c r="I757" s="812"/>
      <c r="J757" s="813"/>
      <c r="K757" s="615">
        <v>172.61100000000002</v>
      </c>
      <c r="L757" s="596" t="s">
        <v>242</v>
      </c>
    </row>
    <row r="758" spans="1:12" ht="15.75" x14ac:dyDescent="0.25">
      <c r="A758" s="582"/>
      <c r="B758" s="582"/>
      <c r="C758" s="582"/>
      <c r="D758" s="582"/>
      <c r="E758" s="582"/>
      <c r="F758" s="584"/>
      <c r="G758" s="584"/>
      <c r="H758" s="443"/>
      <c r="I758" s="443"/>
      <c r="J758" s="585"/>
      <c r="K758" s="585"/>
      <c r="L758" s="585"/>
    </row>
    <row r="759" spans="1:12" ht="18" customHeight="1" x14ac:dyDescent="0.25">
      <c r="A759" s="581" t="s">
        <v>280</v>
      </c>
      <c r="B759" s="797" t="s">
        <v>282</v>
      </c>
      <c r="C759" s="797"/>
      <c r="D759" s="797"/>
      <c r="E759" s="797"/>
      <c r="F759" s="797"/>
      <c r="G759" s="797"/>
      <c r="H759" s="797"/>
      <c r="I759" s="797"/>
      <c r="J759" s="585"/>
      <c r="K759" s="585"/>
      <c r="L759" s="585"/>
    </row>
    <row r="760" spans="1:12" ht="15.75" x14ac:dyDescent="0.25">
      <c r="A760" s="582"/>
      <c r="B760" s="582"/>
      <c r="C760" s="582"/>
      <c r="D760" s="582"/>
      <c r="E760" s="582"/>
      <c r="F760" s="584"/>
      <c r="G760" s="584"/>
      <c r="H760" s="443"/>
      <c r="I760" s="443"/>
      <c r="J760" s="585"/>
      <c r="K760" s="585"/>
      <c r="L760" s="585"/>
    </row>
    <row r="761" spans="1:12" ht="15.75" x14ac:dyDescent="0.25">
      <c r="A761" s="582"/>
      <c r="B761" s="488" t="s">
        <v>470</v>
      </c>
      <c r="C761" s="489"/>
      <c r="D761" s="490"/>
      <c r="E761" s="490"/>
      <c r="F761" s="490"/>
      <c r="G761" s="464"/>
      <c r="H761" s="464"/>
      <c r="I761" s="443"/>
      <c r="J761" s="585"/>
      <c r="K761" s="585"/>
      <c r="L761" s="585"/>
    </row>
    <row r="762" spans="1:12" ht="16.5" thickBot="1" x14ac:dyDescent="0.3">
      <c r="A762" s="582"/>
      <c r="B762" s="465"/>
      <c r="C762" s="490"/>
      <c r="D762" s="490"/>
      <c r="E762" s="490"/>
      <c r="F762" s="490"/>
      <c r="G762" s="490"/>
      <c r="H762" s="464"/>
      <c r="I762" s="443"/>
      <c r="J762" s="585"/>
      <c r="K762" s="585"/>
      <c r="L762" s="585"/>
    </row>
    <row r="763" spans="1:12" ht="31.5" x14ac:dyDescent="0.25">
      <c r="A763" s="582"/>
      <c r="B763" s="850" t="s">
        <v>354</v>
      </c>
      <c r="C763" s="879"/>
      <c r="D763" s="469" t="s">
        <v>355</v>
      </c>
      <c r="E763" s="469" t="s">
        <v>356</v>
      </c>
      <c r="F763" s="470" t="s">
        <v>357</v>
      </c>
      <c r="G763" s="513" t="s">
        <v>358</v>
      </c>
      <c r="H763" s="514" t="s">
        <v>359</v>
      </c>
      <c r="I763" s="443"/>
      <c r="J763" s="585"/>
      <c r="K763" s="585"/>
      <c r="L763" s="585"/>
    </row>
    <row r="764" spans="1:12" ht="16.5" thickBot="1" x14ac:dyDescent="0.3">
      <c r="A764" s="582"/>
      <c r="B764" s="854"/>
      <c r="C764" s="881"/>
      <c r="D764" s="588" t="s">
        <v>337</v>
      </c>
      <c r="E764" s="589" t="s">
        <v>10</v>
      </c>
      <c r="F764" s="589" t="s">
        <v>10</v>
      </c>
      <c r="G764" s="616" t="s">
        <v>10</v>
      </c>
      <c r="H764" s="617" t="s">
        <v>242</v>
      </c>
      <c r="I764" s="443"/>
      <c r="J764" s="585"/>
      <c r="K764" s="585"/>
      <c r="L764" s="585"/>
    </row>
    <row r="765" spans="1:12" ht="45.75" customHeight="1" thickBot="1" x14ac:dyDescent="0.3">
      <c r="A765" s="582"/>
      <c r="B765" s="978" t="s">
        <v>353</v>
      </c>
      <c r="C765" s="979"/>
      <c r="D765" s="661">
        <v>2</v>
      </c>
      <c r="E765" s="662">
        <v>6</v>
      </c>
      <c r="F765" s="662">
        <v>12.3</v>
      </c>
      <c r="G765" s="663">
        <v>0.25</v>
      </c>
      <c r="H765" s="664">
        <v>36.900000000000006</v>
      </c>
      <c r="I765" s="443"/>
      <c r="J765" s="585"/>
      <c r="K765" s="585"/>
      <c r="L765" s="585"/>
    </row>
    <row r="766" spans="1:12" ht="16.5" thickBot="1" x14ac:dyDescent="0.3">
      <c r="A766" s="582"/>
      <c r="B766" s="465"/>
      <c r="D766" s="520"/>
      <c r="E766" s="520"/>
      <c r="F766" s="520"/>
      <c r="G766" s="659" t="s">
        <v>23</v>
      </c>
      <c r="H766" s="660">
        <v>36.900000000000006</v>
      </c>
      <c r="I766" s="443"/>
      <c r="J766" s="585"/>
      <c r="K766" s="585"/>
      <c r="L766" s="585"/>
    </row>
    <row r="767" spans="1:12" ht="16.5" thickBot="1" x14ac:dyDescent="0.3">
      <c r="A767" s="582"/>
      <c r="B767" s="465"/>
      <c r="C767" s="520"/>
      <c r="D767" s="520"/>
      <c r="E767" s="520"/>
      <c r="F767" s="464"/>
      <c r="G767" s="464"/>
      <c r="H767" s="482"/>
      <c r="I767" s="443"/>
      <c r="J767" s="585"/>
      <c r="K767" s="585"/>
      <c r="L767" s="585"/>
    </row>
    <row r="768" spans="1:12" ht="31.5" x14ac:dyDescent="0.25">
      <c r="A768" s="582"/>
      <c r="B768" s="845" t="s">
        <v>354</v>
      </c>
      <c r="C768" s="469" t="s">
        <v>360</v>
      </c>
      <c r="D768" s="469" t="s">
        <v>361</v>
      </c>
      <c r="E768" s="470" t="s">
        <v>362</v>
      </c>
      <c r="F768" s="471" t="s">
        <v>363</v>
      </c>
      <c r="G768" s="524" t="s">
        <v>364</v>
      </c>
      <c r="H768" s="514" t="s">
        <v>359</v>
      </c>
      <c r="I768" s="443"/>
      <c r="J768" s="585"/>
      <c r="K768" s="585"/>
      <c r="L768" s="585"/>
    </row>
    <row r="769" spans="1:12" ht="15.75" x14ac:dyDescent="0.25">
      <c r="A769" s="582"/>
      <c r="B769" s="846"/>
      <c r="C769" s="475" t="s">
        <v>241</v>
      </c>
      <c r="D769" s="475" t="s">
        <v>10</v>
      </c>
      <c r="E769" s="474" t="s">
        <v>242</v>
      </c>
      <c r="F769" s="475" t="s">
        <v>352</v>
      </c>
      <c r="G769" s="515" t="s">
        <v>352</v>
      </c>
      <c r="H769" s="516" t="s">
        <v>242</v>
      </c>
      <c r="I769" s="443"/>
      <c r="J769" s="585"/>
      <c r="K769" s="585"/>
      <c r="L769" s="585"/>
    </row>
    <row r="770" spans="1:12" ht="30.75" thickBot="1" x14ac:dyDescent="0.3">
      <c r="A770" s="582"/>
      <c r="B770" s="543" t="s">
        <v>365</v>
      </c>
      <c r="C770" s="544">
        <v>0.06</v>
      </c>
      <c r="D770" s="544">
        <v>12.3</v>
      </c>
      <c r="E770" s="480">
        <v>0.73799999999999999</v>
      </c>
      <c r="F770" s="544">
        <v>2</v>
      </c>
      <c r="G770" s="525">
        <v>2</v>
      </c>
      <c r="H770" s="519">
        <v>2.952</v>
      </c>
      <c r="I770" s="443"/>
      <c r="J770" s="585"/>
      <c r="K770" s="585"/>
      <c r="L770" s="585"/>
    </row>
    <row r="771" spans="1:12" ht="16.5" thickBot="1" x14ac:dyDescent="0.3">
      <c r="A771" s="582"/>
      <c r="B771" s="482"/>
      <c r="C771" s="482"/>
      <c r="D771" s="482"/>
      <c r="E771" s="482"/>
      <c r="F771" s="482"/>
      <c r="G771" s="509" t="s">
        <v>23</v>
      </c>
      <c r="H771" s="526">
        <v>2.952</v>
      </c>
      <c r="I771" s="443"/>
      <c r="J771" s="585"/>
      <c r="K771" s="585"/>
      <c r="L771" s="585"/>
    </row>
    <row r="772" spans="1:12" ht="16.5" thickBot="1" x14ac:dyDescent="0.3">
      <c r="A772" s="582"/>
      <c r="B772" s="527"/>
      <c r="C772" s="527"/>
      <c r="D772" s="527"/>
      <c r="E772" s="527"/>
      <c r="F772" s="527"/>
      <c r="G772" s="527"/>
      <c r="H772" s="527"/>
      <c r="I772" s="443"/>
      <c r="J772" s="585"/>
      <c r="K772" s="585"/>
      <c r="L772" s="585"/>
    </row>
    <row r="773" spans="1:12" ht="16.5" customHeight="1" thickBot="1" x14ac:dyDescent="0.3">
      <c r="A773" s="582"/>
      <c r="B773" s="811" t="s">
        <v>282</v>
      </c>
      <c r="C773" s="812"/>
      <c r="D773" s="812"/>
      <c r="E773" s="812"/>
      <c r="F773" s="812"/>
      <c r="G773" s="427">
        <v>39.852000000000004</v>
      </c>
      <c r="H773" s="596" t="s">
        <v>242</v>
      </c>
      <c r="I773" s="443"/>
      <c r="J773" s="585"/>
      <c r="K773" s="585"/>
      <c r="L773" s="585"/>
    </row>
    <row r="774" spans="1:12" ht="15.75" x14ac:dyDescent="0.25">
      <c r="A774" s="582"/>
      <c r="B774" s="582"/>
      <c r="C774" s="582"/>
      <c r="D774" s="582"/>
      <c r="E774" s="582"/>
      <c r="F774" s="584"/>
      <c r="G774" s="584"/>
      <c r="H774" s="443"/>
      <c r="I774" s="443"/>
      <c r="J774" s="585"/>
      <c r="K774" s="585"/>
      <c r="L774" s="585"/>
    </row>
    <row r="775" spans="1:12" ht="36" customHeight="1" x14ac:dyDescent="0.25">
      <c r="A775" s="581" t="s">
        <v>281</v>
      </c>
      <c r="B775" s="797" t="s">
        <v>467</v>
      </c>
      <c r="C775" s="797"/>
      <c r="D775" s="797"/>
      <c r="E775" s="797"/>
      <c r="F775" s="797"/>
      <c r="G775" s="797"/>
      <c r="H775" s="797"/>
      <c r="I775" s="797"/>
      <c r="J775" s="797"/>
      <c r="K775" s="797"/>
      <c r="L775" s="797"/>
    </row>
    <row r="776" spans="1:12" ht="15.75" x14ac:dyDescent="0.25">
      <c r="A776" s="582"/>
      <c r="B776" s="582"/>
      <c r="C776" s="582"/>
      <c r="D776" s="582"/>
      <c r="E776" s="582"/>
      <c r="F776" s="584"/>
      <c r="G776" s="584"/>
      <c r="H776" s="443"/>
      <c r="I776" s="443"/>
      <c r="J776" s="585"/>
      <c r="K776" s="585"/>
      <c r="L776" s="585"/>
    </row>
    <row r="777" spans="1:12" ht="15.75" x14ac:dyDescent="0.25">
      <c r="A777" s="582"/>
      <c r="B777" s="488" t="s">
        <v>471</v>
      </c>
      <c r="C777" s="489"/>
      <c r="D777" s="490"/>
      <c r="E777" s="490"/>
      <c r="F777" s="490"/>
      <c r="G777" s="464"/>
      <c r="H777" s="464"/>
      <c r="I777" s="443"/>
      <c r="J777" s="585"/>
      <c r="K777" s="585"/>
      <c r="L777" s="585"/>
    </row>
    <row r="778" spans="1:12" ht="16.5" thickBot="1" x14ac:dyDescent="0.3">
      <c r="A778" s="582"/>
      <c r="B778" s="465"/>
      <c r="C778" s="490"/>
      <c r="D778" s="490"/>
      <c r="E778" s="490"/>
      <c r="F778" s="490"/>
      <c r="G778" s="490"/>
      <c r="H778" s="464"/>
      <c r="I778" s="443"/>
      <c r="J778" s="585"/>
      <c r="K778" s="585"/>
      <c r="L778" s="585"/>
    </row>
    <row r="779" spans="1:12" ht="47.25" x14ac:dyDescent="0.25">
      <c r="A779" s="582"/>
      <c r="B779" s="894" t="s">
        <v>367</v>
      </c>
      <c r="C779" s="621" t="s">
        <v>368</v>
      </c>
      <c r="D779" s="469" t="s">
        <v>369</v>
      </c>
      <c r="E779" s="470" t="s">
        <v>370</v>
      </c>
      <c r="F779" s="470" t="s">
        <v>360</v>
      </c>
      <c r="G779" s="471" t="s">
        <v>371</v>
      </c>
      <c r="H779" s="472" t="s">
        <v>359</v>
      </c>
      <c r="I779" s="443"/>
      <c r="J779" s="585"/>
      <c r="K779" s="585"/>
      <c r="L779" s="585"/>
    </row>
    <row r="780" spans="1:12" ht="16.5" thickBot="1" x14ac:dyDescent="0.3">
      <c r="A780" s="582"/>
      <c r="B780" s="895"/>
      <c r="C780" s="622" t="s">
        <v>337</v>
      </c>
      <c r="D780" s="588" t="s">
        <v>337</v>
      </c>
      <c r="E780" s="589" t="s">
        <v>10</v>
      </c>
      <c r="F780" s="589" t="s">
        <v>241</v>
      </c>
      <c r="G780" s="589" t="s">
        <v>10</v>
      </c>
      <c r="H780" s="590" t="s">
        <v>242</v>
      </c>
      <c r="I780" s="443"/>
      <c r="J780" s="585"/>
      <c r="K780" s="585"/>
      <c r="L780" s="585"/>
    </row>
    <row r="781" spans="1:12" ht="16.5" thickBot="1" x14ac:dyDescent="0.3">
      <c r="A781" s="582"/>
      <c r="B781" s="896"/>
      <c r="C781" s="623">
        <v>3</v>
      </c>
      <c r="D781" s="593">
        <v>2</v>
      </c>
      <c r="E781" s="593">
        <v>1.1000000000000001</v>
      </c>
      <c r="F781" s="594">
        <v>0.9503317777109126</v>
      </c>
      <c r="G781" s="594">
        <v>4</v>
      </c>
      <c r="H781" s="624">
        <v>22.807962665061901</v>
      </c>
      <c r="I781" s="443"/>
      <c r="J781" s="585"/>
      <c r="K781" s="585"/>
      <c r="L781" s="585"/>
    </row>
    <row r="782" spans="1:12" ht="16.5" thickBot="1" x14ac:dyDescent="0.3">
      <c r="A782" s="582"/>
      <c r="B782" s="465"/>
      <c r="C782" s="520"/>
      <c r="D782" s="520"/>
      <c r="E782" s="520"/>
      <c r="F782" s="464"/>
      <c r="G782" s="483" t="s">
        <v>23</v>
      </c>
      <c r="H782" s="484">
        <v>22.807962665061901</v>
      </c>
      <c r="I782" s="443"/>
      <c r="J782" s="585"/>
      <c r="K782" s="585"/>
      <c r="L782" s="585"/>
    </row>
    <row r="783" spans="1:12" ht="16.5" thickBot="1" x14ac:dyDescent="0.3">
      <c r="A783" s="582"/>
      <c r="B783" s="488"/>
      <c r="C783" s="482"/>
      <c r="D783" s="482"/>
      <c r="E783" s="482"/>
      <c r="F783" s="482"/>
      <c r="G783" s="482"/>
      <c r="H783" s="482"/>
      <c r="I783" s="443"/>
      <c r="J783" s="585"/>
      <c r="K783" s="585"/>
      <c r="L783" s="585"/>
    </row>
    <row r="784" spans="1:12" ht="47.25" x14ac:dyDescent="0.25">
      <c r="A784" s="582"/>
      <c r="B784" s="894" t="s">
        <v>372</v>
      </c>
      <c r="C784" s="621" t="s">
        <v>373</v>
      </c>
      <c r="D784" s="469" t="s">
        <v>369</v>
      </c>
      <c r="E784" s="470" t="s">
        <v>374</v>
      </c>
      <c r="F784" s="470" t="s">
        <v>76</v>
      </c>
      <c r="G784" s="513" t="s">
        <v>356</v>
      </c>
      <c r="H784" s="514" t="s">
        <v>359</v>
      </c>
      <c r="I784" s="443"/>
      <c r="J784" s="585"/>
      <c r="K784" s="585"/>
      <c r="L784" s="585"/>
    </row>
    <row r="785" spans="1:12" ht="16.5" thickBot="1" x14ac:dyDescent="0.3">
      <c r="A785" s="582"/>
      <c r="B785" s="896"/>
      <c r="C785" s="622" t="s">
        <v>337</v>
      </c>
      <c r="D785" s="588" t="s">
        <v>337</v>
      </c>
      <c r="E785" s="589" t="s">
        <v>10</v>
      </c>
      <c r="F785" s="589" t="s">
        <v>10</v>
      </c>
      <c r="G785" s="616" t="s">
        <v>10</v>
      </c>
      <c r="H785" s="617" t="s">
        <v>242</v>
      </c>
      <c r="I785" s="443"/>
      <c r="J785" s="585"/>
      <c r="K785" s="585"/>
      <c r="L785" s="585"/>
    </row>
    <row r="786" spans="1:12" ht="16.5" thickBot="1" x14ac:dyDescent="0.3">
      <c r="A786" s="582"/>
      <c r="B786" s="625" t="s">
        <v>375</v>
      </c>
      <c r="C786" s="626">
        <v>1</v>
      </c>
      <c r="D786" s="593">
        <v>2</v>
      </c>
      <c r="E786" s="594">
        <v>1.2</v>
      </c>
      <c r="F786" s="593">
        <v>2.0499999999999998</v>
      </c>
      <c r="G786" s="627">
        <v>13.7</v>
      </c>
      <c r="H786" s="620">
        <v>67.403999999999996</v>
      </c>
      <c r="I786" s="443"/>
      <c r="J786" s="585"/>
      <c r="K786" s="585"/>
      <c r="L786" s="585"/>
    </row>
    <row r="787" spans="1:12" ht="47.25" x14ac:dyDescent="0.25">
      <c r="A787" s="582"/>
      <c r="B787" s="894"/>
      <c r="C787" s="523" t="s">
        <v>376</v>
      </c>
      <c r="D787" s="469" t="s">
        <v>377</v>
      </c>
      <c r="E787" s="470" t="s">
        <v>374</v>
      </c>
      <c r="F787" s="470" t="s">
        <v>76</v>
      </c>
      <c r="G787" s="513" t="s">
        <v>356</v>
      </c>
      <c r="H787" s="514" t="s">
        <v>359</v>
      </c>
      <c r="I787" s="443"/>
      <c r="J787" s="585"/>
      <c r="K787" s="585"/>
      <c r="L787" s="585"/>
    </row>
    <row r="788" spans="1:12" ht="16.5" thickBot="1" x14ac:dyDescent="0.3">
      <c r="A788" s="582"/>
      <c r="B788" s="896"/>
      <c r="C788" s="628" t="s">
        <v>337</v>
      </c>
      <c r="D788" s="629" t="s">
        <v>337</v>
      </c>
      <c r="E788" s="630" t="s">
        <v>10</v>
      </c>
      <c r="F788" s="630" t="s">
        <v>10</v>
      </c>
      <c r="G788" s="631" t="s">
        <v>10</v>
      </c>
      <c r="H788" s="632" t="s">
        <v>242</v>
      </c>
      <c r="I788" s="443"/>
      <c r="J788" s="585"/>
      <c r="K788" s="585"/>
      <c r="L788" s="585"/>
    </row>
    <row r="789" spans="1:12" ht="16.5" thickBot="1" x14ac:dyDescent="0.3">
      <c r="A789" s="582"/>
      <c r="B789" s="633" t="s">
        <v>378</v>
      </c>
      <c r="C789" s="626">
        <v>2</v>
      </c>
      <c r="D789" s="593">
        <v>2</v>
      </c>
      <c r="E789" s="593">
        <v>0.35</v>
      </c>
      <c r="F789" s="593">
        <v>0.4</v>
      </c>
      <c r="G789" s="627">
        <v>2.0499999999999998</v>
      </c>
      <c r="H789" s="633">
        <v>1.1479999999999999</v>
      </c>
      <c r="I789" s="443"/>
      <c r="J789" s="585"/>
      <c r="K789" s="585"/>
      <c r="L789" s="585"/>
    </row>
    <row r="790" spans="1:12" ht="16.5" thickBot="1" x14ac:dyDescent="0.3">
      <c r="A790" s="582"/>
      <c r="B790" s="465"/>
      <c r="C790" s="464"/>
      <c r="D790" s="464"/>
      <c r="E790" s="464"/>
      <c r="F790" s="464"/>
      <c r="G790" s="521" t="s">
        <v>23</v>
      </c>
      <c r="H790" s="522">
        <v>68.551999999999992</v>
      </c>
      <c r="I790" s="443"/>
      <c r="J790" s="585"/>
      <c r="K790" s="585"/>
      <c r="L790" s="585"/>
    </row>
    <row r="791" spans="1:12" ht="16.5" thickBot="1" x14ac:dyDescent="0.3">
      <c r="A791" s="582"/>
      <c r="B791" s="465"/>
      <c r="C791" s="464"/>
      <c r="D791" s="464"/>
      <c r="E791" s="482"/>
      <c r="F791" s="482"/>
      <c r="G791" s="482"/>
      <c r="H791" s="482"/>
      <c r="I791" s="443"/>
      <c r="J791" s="585"/>
      <c r="K791" s="585"/>
      <c r="L791" s="585"/>
    </row>
    <row r="792" spans="1:12" ht="47.25" x14ac:dyDescent="0.2">
      <c r="A792" s="582"/>
      <c r="B792" s="850" t="s">
        <v>379</v>
      </c>
      <c r="C792" s="851"/>
      <c r="D792" s="621" t="s">
        <v>380</v>
      </c>
      <c r="E792" s="469" t="s">
        <v>369</v>
      </c>
      <c r="F792" s="470" t="s">
        <v>374</v>
      </c>
      <c r="G792" s="470" t="s">
        <v>76</v>
      </c>
      <c r="H792" s="513" t="s">
        <v>356</v>
      </c>
      <c r="I792" s="514" t="s">
        <v>359</v>
      </c>
      <c r="J792" s="585"/>
      <c r="K792" s="585"/>
      <c r="L792" s="585"/>
    </row>
    <row r="793" spans="1:12" ht="16.5" thickBot="1" x14ac:dyDescent="0.25">
      <c r="A793" s="582"/>
      <c r="B793" s="852"/>
      <c r="C793" s="853"/>
      <c r="D793" s="622" t="s">
        <v>337</v>
      </c>
      <c r="E793" s="588" t="s">
        <v>337</v>
      </c>
      <c r="F793" s="589" t="s">
        <v>10</v>
      </c>
      <c r="G793" s="589" t="s">
        <v>10</v>
      </c>
      <c r="H793" s="616" t="s">
        <v>10</v>
      </c>
      <c r="I793" s="617" t="s">
        <v>242</v>
      </c>
      <c r="J793" s="585"/>
      <c r="K793" s="585"/>
      <c r="L793" s="585"/>
    </row>
    <row r="794" spans="1:12" ht="15.75" customHeight="1" thickBot="1" x14ac:dyDescent="0.25">
      <c r="A794" s="582"/>
      <c r="B794" s="854"/>
      <c r="C794" s="855"/>
      <c r="D794" s="623">
        <v>2</v>
      </c>
      <c r="E794" s="593">
        <v>2</v>
      </c>
      <c r="F794" s="593">
        <v>1.2</v>
      </c>
      <c r="G794" s="594">
        <v>0.25</v>
      </c>
      <c r="H794" s="619">
        <v>12.9</v>
      </c>
      <c r="I794" s="620">
        <v>15.48</v>
      </c>
      <c r="J794" s="585"/>
      <c r="K794" s="585"/>
      <c r="L794" s="585"/>
    </row>
    <row r="795" spans="1:12" ht="16.5" thickBot="1" x14ac:dyDescent="0.25">
      <c r="A795" s="582"/>
      <c r="B795" s="465"/>
      <c r="C795" s="585"/>
      <c r="D795" s="520"/>
      <c r="E795" s="520"/>
      <c r="F795" s="520"/>
      <c r="G795" s="464"/>
      <c r="H795" s="521" t="s">
        <v>23</v>
      </c>
      <c r="I795" s="522">
        <v>15.48</v>
      </c>
      <c r="J795" s="585"/>
      <c r="K795" s="585"/>
      <c r="L795" s="585"/>
    </row>
    <row r="796" spans="1:12" ht="15.75" x14ac:dyDescent="0.25">
      <c r="A796" s="582"/>
      <c r="B796" s="488" t="s">
        <v>472</v>
      </c>
      <c r="C796" s="520"/>
      <c r="D796" s="520"/>
      <c r="E796" s="520"/>
      <c r="F796" s="464"/>
      <c r="G796" s="634"/>
      <c r="H796" s="634"/>
      <c r="I796" s="443"/>
      <c r="J796" s="585"/>
      <c r="K796" s="585"/>
      <c r="L796" s="585"/>
    </row>
    <row r="797" spans="1:12" ht="16.5" thickBot="1" x14ac:dyDescent="0.3">
      <c r="A797" s="582"/>
      <c r="B797" s="585"/>
      <c r="C797" s="464"/>
      <c r="D797" s="464"/>
      <c r="E797" s="464"/>
      <c r="F797" s="536"/>
      <c r="G797" s="536"/>
      <c r="H797" s="536"/>
      <c r="I797" s="443"/>
      <c r="J797" s="585"/>
      <c r="K797" s="585"/>
      <c r="L797" s="585"/>
    </row>
    <row r="798" spans="1:12" ht="47.25" x14ac:dyDescent="0.25">
      <c r="A798" s="582"/>
      <c r="B798" s="894" t="s">
        <v>367</v>
      </c>
      <c r="C798" s="621" t="s">
        <v>382</v>
      </c>
      <c r="D798" s="469" t="s">
        <v>383</v>
      </c>
      <c r="E798" s="470" t="s">
        <v>370</v>
      </c>
      <c r="F798" s="470" t="s">
        <v>360</v>
      </c>
      <c r="G798" s="513" t="s">
        <v>371</v>
      </c>
      <c r="H798" s="514" t="s">
        <v>359</v>
      </c>
      <c r="I798" s="443"/>
      <c r="J798" s="585"/>
      <c r="K798" s="585"/>
      <c r="L798" s="585"/>
    </row>
    <row r="799" spans="1:12" ht="16.5" thickBot="1" x14ac:dyDescent="0.3">
      <c r="A799" s="582"/>
      <c r="B799" s="895"/>
      <c r="C799" s="622" t="s">
        <v>337</v>
      </c>
      <c r="D799" s="588" t="s">
        <v>337</v>
      </c>
      <c r="E799" s="589" t="s">
        <v>10</v>
      </c>
      <c r="F799" s="589" t="s">
        <v>241</v>
      </c>
      <c r="G799" s="616" t="s">
        <v>10</v>
      </c>
      <c r="H799" s="617" t="s">
        <v>242</v>
      </c>
      <c r="I799" s="443"/>
      <c r="J799" s="585"/>
      <c r="K799" s="585"/>
      <c r="L799" s="585"/>
    </row>
    <row r="800" spans="1:12" ht="16.5" thickBot="1" x14ac:dyDescent="0.3">
      <c r="A800" s="582"/>
      <c r="B800" s="896"/>
      <c r="C800" s="623">
        <v>3</v>
      </c>
      <c r="D800" s="593">
        <v>2</v>
      </c>
      <c r="E800" s="593">
        <v>1.1000000000000001</v>
      </c>
      <c r="F800" s="594">
        <v>0.9503317777109126</v>
      </c>
      <c r="G800" s="619">
        <v>4.2</v>
      </c>
      <c r="H800" s="620">
        <v>23.948360798314997</v>
      </c>
      <c r="I800" s="443"/>
      <c r="J800" s="585"/>
      <c r="K800" s="585"/>
      <c r="L800" s="585"/>
    </row>
    <row r="801" spans="1:12" ht="16.5" thickBot="1" x14ac:dyDescent="0.3">
      <c r="A801" s="582"/>
      <c r="B801" s="465"/>
      <c r="C801" s="520"/>
      <c r="D801" s="520"/>
      <c r="E801" s="520"/>
      <c r="F801" s="464"/>
      <c r="G801" s="521" t="s">
        <v>23</v>
      </c>
      <c r="H801" s="522">
        <v>23.948360798314997</v>
      </c>
      <c r="I801" s="443"/>
      <c r="J801" s="585"/>
      <c r="K801" s="585"/>
      <c r="L801" s="585"/>
    </row>
    <row r="802" spans="1:12" ht="16.5" thickBot="1" x14ac:dyDescent="0.3">
      <c r="A802" s="582"/>
      <c r="B802" s="488"/>
      <c r="C802" s="482"/>
      <c r="D802" s="482"/>
      <c r="E802" s="482"/>
      <c r="F802" s="482"/>
      <c r="G802" s="482"/>
      <c r="H802" s="482"/>
      <c r="I802" s="443"/>
      <c r="J802" s="585"/>
      <c r="K802" s="585"/>
      <c r="L802" s="585"/>
    </row>
    <row r="803" spans="1:12" ht="47.25" x14ac:dyDescent="0.25">
      <c r="A803" s="582"/>
      <c r="B803" s="894" t="s">
        <v>372</v>
      </c>
      <c r="C803" s="621" t="s">
        <v>384</v>
      </c>
      <c r="D803" s="469" t="s">
        <v>383</v>
      </c>
      <c r="E803" s="470" t="s">
        <v>374</v>
      </c>
      <c r="F803" s="470" t="s">
        <v>76</v>
      </c>
      <c r="G803" s="513" t="s">
        <v>356</v>
      </c>
      <c r="H803" s="514" t="s">
        <v>359</v>
      </c>
      <c r="I803" s="443"/>
      <c r="J803" s="585"/>
      <c r="K803" s="585"/>
      <c r="L803" s="585"/>
    </row>
    <row r="804" spans="1:12" ht="16.5" thickBot="1" x14ac:dyDescent="0.3">
      <c r="A804" s="582"/>
      <c r="B804" s="896"/>
      <c r="C804" s="622" t="s">
        <v>337</v>
      </c>
      <c r="D804" s="588" t="s">
        <v>337</v>
      </c>
      <c r="E804" s="589" t="s">
        <v>10</v>
      </c>
      <c r="F804" s="589" t="s">
        <v>10</v>
      </c>
      <c r="G804" s="616" t="s">
        <v>10</v>
      </c>
      <c r="H804" s="617" t="s">
        <v>242</v>
      </c>
      <c r="I804" s="443"/>
      <c r="J804" s="585"/>
      <c r="K804" s="585"/>
      <c r="L804" s="585"/>
    </row>
    <row r="805" spans="1:12" ht="16.5" thickBot="1" x14ac:dyDescent="0.3">
      <c r="A805" s="582"/>
      <c r="B805" s="625" t="s">
        <v>375</v>
      </c>
      <c r="C805" s="626">
        <v>1</v>
      </c>
      <c r="D805" s="626">
        <v>2</v>
      </c>
      <c r="E805" s="626">
        <v>1</v>
      </c>
      <c r="F805" s="626">
        <v>1.3</v>
      </c>
      <c r="G805" s="635">
        <v>13.7</v>
      </c>
      <c r="H805" s="633">
        <v>35.619999999999997</v>
      </c>
      <c r="I805" s="443"/>
      <c r="J805" s="585"/>
      <c r="K805" s="585"/>
      <c r="L805" s="585"/>
    </row>
    <row r="806" spans="1:12" ht="47.25" x14ac:dyDescent="0.25">
      <c r="A806" s="582"/>
      <c r="B806" s="894" t="s">
        <v>372</v>
      </c>
      <c r="C806" s="621" t="s">
        <v>385</v>
      </c>
      <c r="D806" s="469" t="s">
        <v>383</v>
      </c>
      <c r="E806" s="470" t="s">
        <v>374</v>
      </c>
      <c r="F806" s="470" t="s">
        <v>358</v>
      </c>
      <c r="G806" s="513" t="s">
        <v>356</v>
      </c>
      <c r="H806" s="514" t="s">
        <v>359</v>
      </c>
      <c r="I806" s="443"/>
      <c r="J806" s="585"/>
      <c r="K806" s="585"/>
      <c r="L806" s="585"/>
    </row>
    <row r="807" spans="1:12" ht="16.5" thickBot="1" x14ac:dyDescent="0.3">
      <c r="A807" s="582"/>
      <c r="B807" s="896"/>
      <c r="C807" s="622" t="s">
        <v>337</v>
      </c>
      <c r="D807" s="588" t="s">
        <v>337</v>
      </c>
      <c r="E807" s="589" t="s">
        <v>10</v>
      </c>
      <c r="F807" s="589" t="s">
        <v>10</v>
      </c>
      <c r="G807" s="616" t="s">
        <v>10</v>
      </c>
      <c r="H807" s="617" t="s">
        <v>242</v>
      </c>
      <c r="I807" s="443"/>
      <c r="J807" s="585"/>
      <c r="K807" s="585"/>
      <c r="L807" s="585"/>
    </row>
    <row r="808" spans="1:12" ht="30" x14ac:dyDescent="0.25">
      <c r="A808" s="582"/>
      <c r="B808" s="636" t="s">
        <v>386</v>
      </c>
      <c r="C808" s="637">
        <v>1</v>
      </c>
      <c r="D808" s="638">
        <v>2</v>
      </c>
      <c r="E808" s="638">
        <v>1.2</v>
      </c>
      <c r="F808" s="638">
        <v>0.25</v>
      </c>
      <c r="G808" s="639">
        <v>13.7</v>
      </c>
      <c r="H808" s="640">
        <v>8.2199999999999989</v>
      </c>
      <c r="I808" s="443"/>
      <c r="J808" s="585"/>
      <c r="K808" s="585"/>
      <c r="L808" s="585"/>
    </row>
    <row r="809" spans="1:12" ht="15.75" customHeight="1" x14ac:dyDescent="0.25">
      <c r="A809" s="582"/>
      <c r="B809" s="848" t="s">
        <v>387</v>
      </c>
      <c r="C809" s="888">
        <v>2</v>
      </c>
      <c r="D809" s="890">
        <v>2</v>
      </c>
      <c r="E809" s="541" t="s">
        <v>388</v>
      </c>
      <c r="F809" s="892">
        <v>0.25</v>
      </c>
      <c r="G809" s="882">
        <v>0</v>
      </c>
      <c r="H809" s="884">
        <v>6.23</v>
      </c>
      <c r="I809" s="443"/>
      <c r="J809" s="585"/>
      <c r="K809" s="585"/>
      <c r="L809" s="585"/>
    </row>
    <row r="810" spans="1:12" ht="16.5" thickBot="1" x14ac:dyDescent="0.3">
      <c r="A810" s="582"/>
      <c r="B810" s="849"/>
      <c r="C810" s="889"/>
      <c r="D810" s="891"/>
      <c r="E810" s="544">
        <v>6.23</v>
      </c>
      <c r="F810" s="893"/>
      <c r="G810" s="883"/>
      <c r="H810" s="885"/>
      <c r="I810" s="443"/>
      <c r="J810" s="585"/>
      <c r="K810" s="585"/>
      <c r="L810" s="585"/>
    </row>
    <row r="811" spans="1:12" ht="16.5" thickBot="1" x14ac:dyDescent="0.3">
      <c r="A811" s="582"/>
      <c r="B811" s="464"/>
      <c r="C811" s="464"/>
      <c r="D811" s="464"/>
      <c r="E811" s="464"/>
      <c r="F811" s="464"/>
      <c r="G811" s="521" t="s">
        <v>23</v>
      </c>
      <c r="H811" s="522">
        <v>50.069999999999993</v>
      </c>
      <c r="I811" s="443"/>
      <c r="J811" s="585"/>
      <c r="K811" s="585"/>
      <c r="L811" s="585"/>
    </row>
    <row r="812" spans="1:12" ht="15.75" thickBot="1" x14ac:dyDescent="0.3">
      <c r="A812" s="443"/>
      <c r="B812" s="443"/>
      <c r="C812" s="443"/>
      <c r="D812" s="443"/>
      <c r="E812" s="443"/>
      <c r="F812" s="443"/>
      <c r="G812" s="443"/>
      <c r="H812" s="443"/>
      <c r="I812" s="443"/>
      <c r="J812" s="585"/>
      <c r="K812" s="585"/>
      <c r="L812" s="585"/>
    </row>
    <row r="813" spans="1:12" ht="47.25" x14ac:dyDescent="0.2">
      <c r="A813" s="582"/>
      <c r="B813" s="850" t="s">
        <v>379</v>
      </c>
      <c r="C813" s="851"/>
      <c r="D813" s="621" t="s">
        <v>389</v>
      </c>
      <c r="E813" s="469" t="s">
        <v>369</v>
      </c>
      <c r="F813" s="470" t="s">
        <v>374</v>
      </c>
      <c r="G813" s="470" t="s">
        <v>76</v>
      </c>
      <c r="H813" s="513" t="s">
        <v>356</v>
      </c>
      <c r="I813" s="514" t="s">
        <v>359</v>
      </c>
      <c r="J813" s="585"/>
      <c r="K813" s="585"/>
      <c r="L813" s="585"/>
    </row>
    <row r="814" spans="1:12" ht="16.5" thickBot="1" x14ac:dyDescent="0.25">
      <c r="A814" s="582"/>
      <c r="B814" s="852"/>
      <c r="C814" s="853"/>
      <c r="D814" s="622" t="s">
        <v>337</v>
      </c>
      <c r="E814" s="588" t="s">
        <v>337</v>
      </c>
      <c r="F814" s="589" t="s">
        <v>10</v>
      </c>
      <c r="G814" s="589" t="s">
        <v>10</v>
      </c>
      <c r="H814" s="616" t="s">
        <v>10</v>
      </c>
      <c r="I814" s="617" t="s">
        <v>242</v>
      </c>
      <c r="J814" s="585"/>
      <c r="K814" s="585"/>
      <c r="L814" s="585"/>
    </row>
    <row r="815" spans="1:12" ht="15.75" customHeight="1" thickBot="1" x14ac:dyDescent="0.25">
      <c r="A815" s="582"/>
      <c r="B815" s="854"/>
      <c r="C815" s="855"/>
      <c r="D815" s="623">
        <v>1</v>
      </c>
      <c r="E815" s="593">
        <v>2</v>
      </c>
      <c r="F815" s="593">
        <v>1.2</v>
      </c>
      <c r="G815" s="594">
        <v>0.25</v>
      </c>
      <c r="H815" s="619">
        <v>12.9</v>
      </c>
      <c r="I815" s="620">
        <v>7.74</v>
      </c>
      <c r="J815" s="585"/>
      <c r="K815" s="585"/>
      <c r="L815" s="585"/>
    </row>
    <row r="816" spans="1:12" ht="16.5" thickBot="1" x14ac:dyDescent="0.25">
      <c r="A816" s="582"/>
      <c r="B816" s="465"/>
      <c r="C816" s="585"/>
      <c r="D816" s="520"/>
      <c r="E816" s="520"/>
      <c r="F816" s="520"/>
      <c r="G816" s="464"/>
      <c r="H816" s="521" t="s">
        <v>23</v>
      </c>
      <c r="I816" s="522">
        <v>7.74</v>
      </c>
      <c r="J816" s="585"/>
      <c r="K816" s="585"/>
      <c r="L816" s="585"/>
    </row>
    <row r="817" spans="1:12" ht="16.5" thickBot="1" x14ac:dyDescent="0.3">
      <c r="A817" s="582"/>
      <c r="B817" s="465"/>
      <c r="C817" s="464"/>
      <c r="D817" s="464"/>
      <c r="E817" s="464"/>
      <c r="F817" s="464"/>
      <c r="G817" s="464"/>
      <c r="H817" s="464"/>
      <c r="I817" s="443"/>
      <c r="J817" s="585"/>
      <c r="K817" s="585"/>
      <c r="L817" s="585"/>
    </row>
    <row r="818" spans="1:12" ht="33" customHeight="1" thickBot="1" x14ac:dyDescent="0.25">
      <c r="A818" s="582"/>
      <c r="B818" s="811" t="s">
        <v>467</v>
      </c>
      <c r="C818" s="812"/>
      <c r="D818" s="812"/>
      <c r="E818" s="812"/>
      <c r="F818" s="812"/>
      <c r="G818" s="813"/>
      <c r="H818" s="427">
        <v>188.59832346337689</v>
      </c>
      <c r="I818" s="596" t="s">
        <v>242</v>
      </c>
      <c r="J818" s="585"/>
      <c r="K818" s="585"/>
      <c r="L818" s="585"/>
    </row>
    <row r="819" spans="1:12" ht="15.75" x14ac:dyDescent="0.25">
      <c r="A819" s="582"/>
      <c r="B819" s="582"/>
      <c r="C819" s="582"/>
      <c r="D819" s="582"/>
      <c r="E819" s="582"/>
      <c r="F819" s="584"/>
      <c r="G819" s="584"/>
      <c r="H819" s="443"/>
      <c r="I819" s="443"/>
      <c r="J819" s="585"/>
      <c r="K819" s="585"/>
      <c r="L819" s="585"/>
    </row>
    <row r="820" spans="1:12" ht="18" customHeight="1" x14ac:dyDescent="0.25">
      <c r="A820" s="581" t="s">
        <v>283</v>
      </c>
      <c r="B820" s="797" t="s">
        <v>285</v>
      </c>
      <c r="C820" s="797"/>
      <c r="D820" s="797"/>
      <c r="E820" s="797"/>
      <c r="F820" s="797"/>
      <c r="G820" s="797"/>
      <c r="H820" s="797"/>
      <c r="I820" s="797"/>
      <c r="J820" s="797"/>
      <c r="K820" s="797"/>
      <c r="L820" s="797"/>
    </row>
    <row r="821" spans="1:12" ht="15.75" x14ac:dyDescent="0.25">
      <c r="A821" s="582"/>
      <c r="B821" s="582"/>
      <c r="C821" s="582"/>
      <c r="D821" s="582"/>
      <c r="E821" s="582"/>
      <c r="F821" s="584"/>
      <c r="G821" s="584"/>
      <c r="H821" s="443"/>
      <c r="I821" s="443"/>
      <c r="J821" s="585"/>
      <c r="K821" s="585"/>
      <c r="L821" s="585"/>
    </row>
    <row r="822" spans="1:12" ht="15.75" x14ac:dyDescent="0.25">
      <c r="A822" s="582"/>
      <c r="B822" s="488" t="s">
        <v>473</v>
      </c>
      <c r="C822" s="582"/>
      <c r="D822" s="582"/>
      <c r="E822" s="582"/>
      <c r="F822" s="584"/>
      <c r="G822" s="584"/>
      <c r="H822" s="443"/>
      <c r="I822" s="443"/>
      <c r="J822" s="585"/>
      <c r="K822" s="585"/>
      <c r="L822" s="585"/>
    </row>
    <row r="823" spans="1:12" ht="16.5" thickBot="1" x14ac:dyDescent="0.3">
      <c r="A823" s="582"/>
      <c r="B823" s="488"/>
      <c r="C823" s="582"/>
      <c r="D823" s="582"/>
      <c r="E823" s="582"/>
      <c r="F823" s="584"/>
      <c r="G823" s="584"/>
      <c r="H823" s="443"/>
      <c r="I823" s="443"/>
      <c r="J823" s="585"/>
      <c r="K823" s="585"/>
      <c r="L823" s="585"/>
    </row>
    <row r="824" spans="1:12" ht="15.75" x14ac:dyDescent="0.25">
      <c r="A824" s="582"/>
      <c r="B824" s="641" t="s">
        <v>391</v>
      </c>
      <c r="C824" s="642" t="s">
        <v>392</v>
      </c>
      <c r="D824" s="642" t="s">
        <v>393</v>
      </c>
      <c r="E824" s="642" t="s">
        <v>394</v>
      </c>
      <c r="F824" s="886" t="s">
        <v>395</v>
      </c>
      <c r="G824" s="887"/>
      <c r="H824" s="643" t="s">
        <v>18</v>
      </c>
      <c r="I824" s="443"/>
      <c r="J824" s="585"/>
      <c r="K824" s="585"/>
      <c r="L824" s="585"/>
    </row>
    <row r="825" spans="1:12" ht="32.25" thickBot="1" x14ac:dyDescent="0.3">
      <c r="A825" s="582"/>
      <c r="B825" s="602" t="s">
        <v>10</v>
      </c>
      <c r="C825" s="603" t="s">
        <v>10</v>
      </c>
      <c r="D825" s="603" t="s">
        <v>10</v>
      </c>
      <c r="E825" s="603" t="s">
        <v>10</v>
      </c>
      <c r="F825" s="605" t="s">
        <v>396</v>
      </c>
      <c r="G825" s="644" t="s">
        <v>397</v>
      </c>
      <c r="H825" s="645" t="s">
        <v>242</v>
      </c>
      <c r="I825" s="443"/>
      <c r="J825" s="585"/>
      <c r="K825" s="585"/>
      <c r="L825" s="585"/>
    </row>
    <row r="826" spans="1:12" ht="16.5" thickBot="1" x14ac:dyDescent="0.3">
      <c r="A826" s="582"/>
      <c r="B826" s="608">
        <v>1.2</v>
      </c>
      <c r="C826" s="609">
        <v>26.799999999999997</v>
      </c>
      <c r="D826" s="609">
        <v>41.8</v>
      </c>
      <c r="E826" s="609">
        <v>15</v>
      </c>
      <c r="F826" s="611">
        <v>2</v>
      </c>
      <c r="G826" s="612">
        <v>3</v>
      </c>
      <c r="H826" s="646">
        <v>101.7876019763093</v>
      </c>
      <c r="I826" s="443"/>
      <c r="J826" s="585"/>
      <c r="K826" s="585"/>
      <c r="L826" s="585"/>
    </row>
    <row r="827" spans="1:12" ht="16.5" thickBot="1" x14ac:dyDescent="0.3">
      <c r="A827" s="582"/>
      <c r="B827" s="465"/>
      <c r="C827" s="520"/>
      <c r="D827" s="520"/>
      <c r="E827" s="520"/>
      <c r="F827" s="464"/>
      <c r="G827" s="521" t="s">
        <v>23</v>
      </c>
      <c r="H827" s="522">
        <v>101.7876019763093</v>
      </c>
      <c r="I827" s="443"/>
      <c r="J827" s="585"/>
      <c r="K827" s="585"/>
      <c r="L827" s="585"/>
    </row>
    <row r="828" spans="1:12" ht="15.75" x14ac:dyDescent="0.25">
      <c r="A828" s="582"/>
      <c r="B828" s="465"/>
      <c r="C828" s="520"/>
      <c r="D828" s="520"/>
      <c r="E828" s="520"/>
      <c r="F828" s="464"/>
      <c r="G828" s="634"/>
      <c r="H828" s="634"/>
      <c r="I828" s="443"/>
      <c r="J828" s="585"/>
      <c r="K828" s="585"/>
      <c r="L828" s="585"/>
    </row>
    <row r="829" spans="1:12" ht="15.75" x14ac:dyDescent="0.25">
      <c r="A829" s="582"/>
      <c r="B829" s="488" t="s">
        <v>474</v>
      </c>
      <c r="C829" s="482"/>
      <c r="D829" s="482"/>
      <c r="E829" s="482"/>
      <c r="F829" s="482"/>
      <c r="G829" s="482"/>
      <c r="H829" s="482"/>
      <c r="I829" s="443"/>
      <c r="J829" s="585"/>
      <c r="K829" s="585"/>
      <c r="L829" s="585"/>
    </row>
    <row r="830" spans="1:12" ht="16.5" thickBot="1" x14ac:dyDescent="0.3">
      <c r="A830" s="582"/>
      <c r="B830" s="488"/>
      <c r="C830" s="482"/>
      <c r="D830" s="482"/>
      <c r="E830" s="482"/>
      <c r="F830" s="482"/>
      <c r="G830" s="482"/>
      <c r="H830" s="482"/>
      <c r="I830" s="443"/>
      <c r="J830" s="585"/>
      <c r="K830" s="585"/>
      <c r="L830" s="585"/>
    </row>
    <row r="831" spans="1:12" ht="15.75" x14ac:dyDescent="0.25">
      <c r="A831" s="582"/>
      <c r="B831" s="641" t="s">
        <v>391</v>
      </c>
      <c r="C831" s="642" t="s">
        <v>392</v>
      </c>
      <c r="D831" s="642" t="s">
        <v>393</v>
      </c>
      <c r="E831" s="642" t="s">
        <v>394</v>
      </c>
      <c r="F831" s="886" t="s">
        <v>395</v>
      </c>
      <c r="G831" s="887"/>
      <c r="H831" s="643" t="s">
        <v>18</v>
      </c>
      <c r="I831" s="443"/>
      <c r="J831" s="585"/>
      <c r="K831" s="585"/>
      <c r="L831" s="585"/>
    </row>
    <row r="832" spans="1:12" ht="32.25" thickBot="1" x14ac:dyDescent="0.3">
      <c r="A832" s="582"/>
      <c r="B832" s="602" t="s">
        <v>10</v>
      </c>
      <c r="C832" s="603" t="s">
        <v>10</v>
      </c>
      <c r="D832" s="603" t="s">
        <v>10</v>
      </c>
      <c r="E832" s="603" t="s">
        <v>10</v>
      </c>
      <c r="F832" s="605" t="s">
        <v>399</v>
      </c>
      <c r="G832" s="644" t="s">
        <v>400</v>
      </c>
      <c r="H832" s="645" t="s">
        <v>242</v>
      </c>
      <c r="I832" s="443"/>
      <c r="J832" s="585"/>
      <c r="K832" s="585"/>
      <c r="L832" s="585"/>
    </row>
    <row r="833" spans="1:12" ht="16.5" thickBot="1" x14ac:dyDescent="0.3">
      <c r="A833" s="582"/>
      <c r="B833" s="608">
        <v>1.2</v>
      </c>
      <c r="C833" s="609">
        <v>26.799999999999997</v>
      </c>
      <c r="D833" s="609">
        <v>41.8</v>
      </c>
      <c r="E833" s="609">
        <v>15</v>
      </c>
      <c r="F833" s="611">
        <v>2</v>
      </c>
      <c r="G833" s="612">
        <v>3</v>
      </c>
      <c r="H833" s="646">
        <v>101.7876019763093</v>
      </c>
      <c r="I833" s="443"/>
      <c r="J833" s="585"/>
      <c r="K833" s="585"/>
      <c r="L833" s="585"/>
    </row>
    <row r="834" spans="1:12" ht="16.5" thickBot="1" x14ac:dyDescent="0.3">
      <c r="A834" s="582"/>
      <c r="B834" s="465"/>
      <c r="C834" s="520"/>
      <c r="D834" s="520"/>
      <c r="E834" s="520"/>
      <c r="F834" s="464"/>
      <c r="G834" s="521" t="s">
        <v>23</v>
      </c>
      <c r="H834" s="522">
        <v>101.7876019763093</v>
      </c>
      <c r="I834" s="443"/>
      <c r="J834" s="585"/>
      <c r="K834" s="585"/>
      <c r="L834" s="585"/>
    </row>
    <row r="835" spans="1:12" ht="16.5" thickBot="1" x14ac:dyDescent="0.3">
      <c r="A835" s="582"/>
      <c r="B835" s="488"/>
      <c r="C835" s="482"/>
      <c r="D835" s="482"/>
      <c r="E835" s="482"/>
      <c r="F835" s="482"/>
      <c r="G835" s="482"/>
      <c r="H835" s="482"/>
      <c r="I835" s="443"/>
      <c r="J835" s="585"/>
      <c r="K835" s="585"/>
      <c r="L835" s="585"/>
    </row>
    <row r="836" spans="1:12" ht="33" customHeight="1" thickBot="1" x14ac:dyDescent="0.25">
      <c r="A836" s="582"/>
      <c r="B836" s="811" t="s">
        <v>285</v>
      </c>
      <c r="C836" s="812"/>
      <c r="D836" s="812"/>
      <c r="E836" s="812"/>
      <c r="F836" s="812"/>
      <c r="G836" s="812"/>
      <c r="H836" s="813"/>
      <c r="I836" s="615">
        <v>203.57520395261861</v>
      </c>
      <c r="J836" s="596" t="s">
        <v>242</v>
      </c>
      <c r="K836" s="585"/>
      <c r="L836" s="585"/>
    </row>
    <row r="837" spans="1:12" ht="15.75" x14ac:dyDescent="0.25">
      <c r="A837" s="582"/>
      <c r="B837" s="582"/>
      <c r="C837" s="582"/>
      <c r="D837" s="582"/>
      <c r="E837" s="582"/>
      <c r="F837" s="584"/>
      <c r="G837" s="584"/>
      <c r="H837" s="443"/>
      <c r="I837" s="443"/>
      <c r="J837" s="585"/>
      <c r="K837" s="585"/>
      <c r="L837" s="585"/>
    </row>
    <row r="838" spans="1:12" ht="18" customHeight="1" x14ac:dyDescent="0.25">
      <c r="A838" s="581" t="s">
        <v>284</v>
      </c>
      <c r="B838" s="797" t="s">
        <v>287</v>
      </c>
      <c r="C838" s="797"/>
      <c r="D838" s="797"/>
      <c r="E838" s="797"/>
      <c r="F838" s="797"/>
      <c r="G838" s="797"/>
      <c r="H838" s="797"/>
      <c r="I838" s="797"/>
      <c r="J838" s="585"/>
      <c r="K838" s="585"/>
      <c r="L838" s="585"/>
    </row>
    <row r="839" spans="1:12" ht="16.5" thickBot="1" x14ac:dyDescent="0.3">
      <c r="A839" s="582"/>
      <c r="B839" s="582"/>
      <c r="C839" s="582"/>
      <c r="D839" s="582"/>
      <c r="E839" s="582"/>
      <c r="F839" s="584"/>
      <c r="G839" s="584"/>
      <c r="H839" s="443"/>
      <c r="I839" s="443"/>
      <c r="J839" s="585"/>
      <c r="K839" s="585"/>
      <c r="L839" s="585"/>
    </row>
    <row r="840" spans="1:12" ht="31.5" x14ac:dyDescent="0.25">
      <c r="A840" s="582"/>
      <c r="B840" s="894" t="s">
        <v>401</v>
      </c>
      <c r="C840" s="621" t="s">
        <v>402</v>
      </c>
      <c r="D840" s="469" t="s">
        <v>403</v>
      </c>
      <c r="E840" s="524" t="s">
        <v>404</v>
      </c>
      <c r="F840" s="647" t="s">
        <v>405</v>
      </c>
      <c r="G840" s="482"/>
      <c r="H840" s="443"/>
      <c r="I840" s="443"/>
      <c r="J840" s="585"/>
      <c r="K840" s="585"/>
      <c r="L840" s="585"/>
    </row>
    <row r="841" spans="1:12" ht="16.5" thickBot="1" x14ac:dyDescent="0.3">
      <c r="A841" s="582"/>
      <c r="B841" s="895"/>
      <c r="C841" s="622" t="s">
        <v>406</v>
      </c>
      <c r="D841" s="589" t="s">
        <v>10</v>
      </c>
      <c r="E841" s="616" t="s">
        <v>352</v>
      </c>
      <c r="F841" s="648" t="s">
        <v>242</v>
      </c>
      <c r="G841" s="482"/>
      <c r="H841" s="443"/>
      <c r="I841" s="443"/>
      <c r="J841" s="585"/>
      <c r="K841" s="585"/>
      <c r="L841" s="585"/>
    </row>
    <row r="842" spans="1:12" ht="16.5" thickBot="1" x14ac:dyDescent="0.3">
      <c r="A842" s="582"/>
      <c r="B842" s="896"/>
      <c r="C842" s="623">
        <v>0.56000000000000005</v>
      </c>
      <c r="D842" s="593">
        <v>48.89</v>
      </c>
      <c r="E842" s="627">
        <v>2</v>
      </c>
      <c r="F842" s="620">
        <v>54.756800000000005</v>
      </c>
      <c r="G842" s="482"/>
      <c r="H842" s="443"/>
      <c r="I842" s="443"/>
      <c r="J842" s="585"/>
      <c r="K842" s="585"/>
      <c r="L842" s="585"/>
    </row>
    <row r="843" spans="1:12" ht="16.5" thickBot="1" x14ac:dyDescent="0.3">
      <c r="A843" s="582"/>
      <c r="B843" s="482"/>
      <c r="C843" s="482"/>
      <c r="D843" s="482"/>
      <c r="E843" s="521" t="s">
        <v>23</v>
      </c>
      <c r="F843" s="522">
        <v>54.756800000000005</v>
      </c>
      <c r="G843" s="482"/>
      <c r="H843" s="443"/>
      <c r="I843" s="443"/>
      <c r="J843" s="585"/>
      <c r="K843" s="585"/>
      <c r="L843" s="585"/>
    </row>
    <row r="844" spans="1:12" ht="16.5" thickBot="1" x14ac:dyDescent="0.3">
      <c r="A844" s="582"/>
      <c r="B844" s="482"/>
      <c r="C844" s="482"/>
      <c r="D844" s="482"/>
      <c r="E844" s="482"/>
      <c r="F844" s="482"/>
      <c r="G844" s="482"/>
      <c r="H844" s="443"/>
      <c r="I844" s="443"/>
      <c r="J844" s="585"/>
      <c r="K844" s="585"/>
      <c r="L844" s="585"/>
    </row>
    <row r="845" spans="1:12" ht="33" customHeight="1" thickBot="1" x14ac:dyDescent="0.3">
      <c r="A845" s="582"/>
      <c r="B845" s="811" t="s">
        <v>287</v>
      </c>
      <c r="C845" s="812"/>
      <c r="D845" s="812"/>
      <c r="E845" s="813"/>
      <c r="F845" s="427">
        <v>54.756800000000005</v>
      </c>
      <c r="G845" s="596" t="s">
        <v>242</v>
      </c>
      <c r="H845" s="443"/>
      <c r="I845" s="443"/>
      <c r="J845" s="585"/>
      <c r="K845" s="585"/>
      <c r="L845" s="585"/>
    </row>
    <row r="846" spans="1:12" ht="15.75" x14ac:dyDescent="0.25">
      <c r="A846" s="582"/>
      <c r="B846" s="582"/>
      <c r="C846" s="582"/>
      <c r="D846" s="582"/>
      <c r="E846" s="582"/>
      <c r="F846" s="584"/>
      <c r="G846" s="584"/>
      <c r="H846" s="443"/>
      <c r="I846" s="443"/>
      <c r="J846" s="585"/>
      <c r="K846" s="585"/>
      <c r="L846" s="585"/>
    </row>
    <row r="847" spans="1:12" ht="18" customHeight="1" x14ac:dyDescent="0.25">
      <c r="A847" s="581" t="s">
        <v>286</v>
      </c>
      <c r="B847" s="797" t="s">
        <v>289</v>
      </c>
      <c r="C847" s="797"/>
      <c r="D847" s="797"/>
      <c r="E847" s="797"/>
      <c r="F847" s="797"/>
      <c r="G847" s="797"/>
      <c r="H847" s="797"/>
      <c r="I847" s="797"/>
      <c r="J847" s="585"/>
      <c r="K847" s="585"/>
      <c r="L847" s="585"/>
    </row>
    <row r="848" spans="1:12" ht="16.5" thickBot="1" x14ac:dyDescent="0.3">
      <c r="A848" s="582"/>
      <c r="B848" s="582"/>
      <c r="C848" s="582"/>
      <c r="D848" s="582"/>
      <c r="E848" s="582"/>
      <c r="F848" s="584"/>
      <c r="G848" s="584"/>
      <c r="H848" s="443"/>
      <c r="I848" s="443"/>
      <c r="J848" s="585"/>
      <c r="K848" s="585"/>
      <c r="L848" s="585"/>
    </row>
    <row r="849" spans="1:12" ht="47.25" x14ac:dyDescent="0.25">
      <c r="A849" s="582"/>
      <c r="B849" s="842" t="s">
        <v>407</v>
      </c>
      <c r="C849" s="469" t="s">
        <v>358</v>
      </c>
      <c r="D849" s="469" t="s">
        <v>408</v>
      </c>
      <c r="E849" s="524" t="s">
        <v>356</v>
      </c>
      <c r="F849" s="647" t="s">
        <v>409</v>
      </c>
      <c r="G849" s="553"/>
      <c r="H849" s="443"/>
      <c r="I849" s="443"/>
      <c r="J849" s="585"/>
      <c r="K849" s="585"/>
      <c r="L849" s="585"/>
    </row>
    <row r="850" spans="1:12" ht="16.5" thickBot="1" x14ac:dyDescent="0.3">
      <c r="A850" s="582"/>
      <c r="B850" s="844"/>
      <c r="C850" s="588" t="s">
        <v>410</v>
      </c>
      <c r="D850" s="589" t="s">
        <v>10</v>
      </c>
      <c r="E850" s="616" t="s">
        <v>10</v>
      </c>
      <c r="F850" s="648" t="s">
        <v>241</v>
      </c>
      <c r="G850" s="553"/>
      <c r="H850" s="443"/>
      <c r="I850" s="443"/>
      <c r="J850" s="585"/>
      <c r="K850" s="585"/>
      <c r="L850" s="585"/>
    </row>
    <row r="851" spans="1:12" ht="30.75" thickBot="1" x14ac:dyDescent="0.3">
      <c r="A851" s="582"/>
      <c r="B851" s="618" t="s">
        <v>411</v>
      </c>
      <c r="C851" s="592">
        <v>5</v>
      </c>
      <c r="D851" s="593">
        <v>12.3</v>
      </c>
      <c r="E851" s="627">
        <v>60</v>
      </c>
      <c r="F851" s="620">
        <v>738</v>
      </c>
      <c r="G851" s="553"/>
      <c r="H851" s="443"/>
      <c r="I851" s="443"/>
      <c r="J851" s="585"/>
      <c r="K851" s="585"/>
      <c r="L851" s="585"/>
    </row>
    <row r="852" spans="1:12" ht="16.5" thickBot="1" x14ac:dyDescent="0.3">
      <c r="A852" s="582"/>
      <c r="B852" s="465"/>
      <c r="C852" s="520"/>
      <c r="D852" s="520"/>
      <c r="E852" s="521" t="s">
        <v>23</v>
      </c>
      <c r="F852" s="522">
        <v>738</v>
      </c>
      <c r="G852" s="553"/>
      <c r="H852" s="443"/>
      <c r="I852" s="443"/>
      <c r="J852" s="585"/>
      <c r="K852" s="585"/>
      <c r="L852" s="585"/>
    </row>
    <row r="853" spans="1:12" ht="16.5" thickBot="1" x14ac:dyDescent="0.3">
      <c r="A853" s="582"/>
      <c r="B853" s="465"/>
      <c r="C853" s="465"/>
      <c r="D853" s="465"/>
      <c r="E853" s="465"/>
      <c r="F853" s="465"/>
      <c r="G853" s="553"/>
      <c r="H853" s="443"/>
      <c r="I853" s="443"/>
      <c r="J853" s="585"/>
      <c r="K853" s="585"/>
      <c r="L853" s="585"/>
    </row>
    <row r="854" spans="1:12" ht="33" customHeight="1" thickBot="1" x14ac:dyDescent="0.3">
      <c r="A854" s="582"/>
      <c r="B854" s="811" t="s">
        <v>289</v>
      </c>
      <c r="C854" s="812"/>
      <c r="D854" s="812"/>
      <c r="E854" s="813"/>
      <c r="F854" s="427">
        <v>738</v>
      </c>
      <c r="G854" s="596" t="s">
        <v>241</v>
      </c>
      <c r="H854" s="443"/>
      <c r="I854" s="443"/>
      <c r="J854" s="585"/>
      <c r="K854" s="585"/>
      <c r="L854" s="585"/>
    </row>
    <row r="855" spans="1:12" ht="15.75" x14ac:dyDescent="0.25">
      <c r="A855" s="582"/>
      <c r="B855" s="582"/>
      <c r="C855" s="582"/>
      <c r="D855" s="582"/>
      <c r="E855" s="582"/>
      <c r="F855" s="584"/>
      <c r="G855" s="584"/>
      <c r="H855" s="443"/>
      <c r="I855" s="443"/>
      <c r="J855" s="585"/>
      <c r="K855" s="585"/>
      <c r="L855" s="585"/>
    </row>
    <row r="856" spans="1:12" ht="18" customHeight="1" x14ac:dyDescent="0.25">
      <c r="A856" s="581" t="s">
        <v>288</v>
      </c>
      <c r="B856" s="797" t="s">
        <v>291</v>
      </c>
      <c r="C856" s="797"/>
      <c r="D856" s="797"/>
      <c r="E856" s="797"/>
      <c r="F856" s="797"/>
      <c r="G856" s="797"/>
      <c r="H856" s="797"/>
      <c r="I856" s="797"/>
      <c r="J856" s="797"/>
      <c r="K856" s="585"/>
      <c r="L856" s="585"/>
    </row>
    <row r="857" spans="1:12" ht="15.75" x14ac:dyDescent="0.25">
      <c r="A857" s="582"/>
      <c r="B857" s="582"/>
      <c r="C857" s="582"/>
      <c r="D857" s="582"/>
      <c r="E857" s="582"/>
      <c r="F857" s="584"/>
      <c r="G857" s="584"/>
      <c r="H857" s="443"/>
      <c r="I857" s="443"/>
      <c r="J857" s="585"/>
      <c r="K857" s="585"/>
      <c r="L857" s="585"/>
    </row>
    <row r="858" spans="1:12" ht="15.75" x14ac:dyDescent="0.25">
      <c r="A858" s="582"/>
      <c r="B858" s="488" t="s">
        <v>475</v>
      </c>
      <c r="C858" s="489"/>
      <c r="D858" s="490"/>
      <c r="E858" s="490"/>
      <c r="F858" s="490"/>
      <c r="G858" s="464"/>
      <c r="H858" s="464"/>
      <c r="I858" s="464"/>
      <c r="J858" s="585"/>
      <c r="K858" s="585"/>
      <c r="L858" s="585"/>
    </row>
    <row r="859" spans="1:12" ht="15.75" thickBot="1" x14ac:dyDescent="0.25">
      <c r="A859" s="582"/>
      <c r="B859" s="465"/>
      <c r="C859" s="490"/>
      <c r="D859" s="490"/>
      <c r="E859" s="490"/>
      <c r="F859" s="490"/>
      <c r="G859" s="490"/>
      <c r="H859" s="464"/>
      <c r="I859" s="482"/>
      <c r="J859" s="585"/>
      <c r="K859" s="585"/>
      <c r="L859" s="585"/>
    </row>
    <row r="860" spans="1:12" ht="31.5" x14ac:dyDescent="0.2">
      <c r="A860" s="582"/>
      <c r="B860" s="842" t="s">
        <v>327</v>
      </c>
      <c r="C860" s="469" t="s">
        <v>328</v>
      </c>
      <c r="D860" s="469" t="s">
        <v>413</v>
      </c>
      <c r="E860" s="470" t="s">
        <v>357</v>
      </c>
      <c r="F860" s="471" t="s">
        <v>358</v>
      </c>
      <c r="G860" s="649" t="s">
        <v>414</v>
      </c>
      <c r="H860" s="514" t="s">
        <v>415</v>
      </c>
      <c r="I860" s="482"/>
      <c r="J860" s="585"/>
      <c r="K860" s="585"/>
      <c r="L860" s="585"/>
    </row>
    <row r="861" spans="1:12" ht="16.5" thickBot="1" x14ac:dyDescent="0.25">
      <c r="A861" s="582"/>
      <c r="B861" s="844"/>
      <c r="C861" s="588" t="s">
        <v>337</v>
      </c>
      <c r="D861" s="589" t="s">
        <v>10</v>
      </c>
      <c r="E861" s="589" t="s">
        <v>10</v>
      </c>
      <c r="F861" s="589" t="s">
        <v>10</v>
      </c>
      <c r="G861" s="650" t="s">
        <v>337</v>
      </c>
      <c r="H861" s="617" t="s">
        <v>241</v>
      </c>
      <c r="I861" s="482"/>
      <c r="J861" s="585"/>
      <c r="K861" s="585"/>
      <c r="L861" s="585"/>
    </row>
    <row r="862" spans="1:12" ht="15" x14ac:dyDescent="0.2">
      <c r="A862" s="582"/>
      <c r="B862" s="651" t="s">
        <v>416</v>
      </c>
      <c r="C862" s="652">
        <v>5</v>
      </c>
      <c r="D862" s="638">
        <v>20</v>
      </c>
      <c r="E862" s="638">
        <v>2.4</v>
      </c>
      <c r="F862" s="653">
        <v>0.05</v>
      </c>
      <c r="G862" s="639">
        <v>3</v>
      </c>
      <c r="H862" s="654">
        <v>720</v>
      </c>
      <c r="I862" s="482"/>
      <c r="J862" s="585"/>
      <c r="K862" s="585"/>
      <c r="L862" s="585"/>
    </row>
    <row r="863" spans="1:12" ht="15.75" thickBot="1" x14ac:dyDescent="0.25">
      <c r="A863" s="582"/>
      <c r="B863" s="477" t="s">
        <v>417</v>
      </c>
      <c r="C863" s="478">
        <v>2</v>
      </c>
      <c r="D863" s="544">
        <v>20</v>
      </c>
      <c r="E863" s="544">
        <v>0.6</v>
      </c>
      <c r="F863" s="480">
        <v>0.05</v>
      </c>
      <c r="G863" s="525">
        <v>3</v>
      </c>
      <c r="H863" s="519">
        <v>72</v>
      </c>
      <c r="I863" s="482"/>
      <c r="J863" s="585"/>
      <c r="K863" s="585"/>
      <c r="L863" s="585"/>
    </row>
    <row r="864" spans="1:12" ht="16.5" thickBot="1" x14ac:dyDescent="0.25">
      <c r="A864" s="582"/>
      <c r="B864" s="482"/>
      <c r="C864" s="482"/>
      <c r="D864" s="482"/>
      <c r="E864" s="482"/>
      <c r="F864" s="482"/>
      <c r="G864" s="521" t="s">
        <v>23</v>
      </c>
      <c r="H864" s="522">
        <v>792</v>
      </c>
      <c r="I864" s="482"/>
      <c r="J864" s="585"/>
      <c r="K864" s="585"/>
      <c r="L864" s="585"/>
    </row>
    <row r="865" spans="1:12" ht="16.5" thickBot="1" x14ac:dyDescent="0.25">
      <c r="A865" s="582"/>
      <c r="B865" s="488"/>
      <c r="C865" s="482"/>
      <c r="D865" s="482"/>
      <c r="E865" s="482"/>
      <c r="F865" s="482"/>
      <c r="G865" s="482"/>
      <c r="H865" s="482"/>
      <c r="I865" s="482"/>
      <c r="J865" s="585"/>
      <c r="K865" s="585"/>
      <c r="L865" s="585"/>
    </row>
    <row r="866" spans="1:12" ht="33" customHeight="1" thickBot="1" x14ac:dyDescent="0.25">
      <c r="A866" s="582"/>
      <c r="B866" s="811" t="s">
        <v>291</v>
      </c>
      <c r="C866" s="812"/>
      <c r="D866" s="812"/>
      <c r="E866" s="812"/>
      <c r="F866" s="812"/>
      <c r="G866" s="812"/>
      <c r="H866" s="427">
        <v>792</v>
      </c>
      <c r="I866" s="596" t="s">
        <v>241</v>
      </c>
      <c r="J866" s="585"/>
      <c r="K866" s="585"/>
      <c r="L866" s="585"/>
    </row>
    <row r="867" spans="1:12" ht="15.75" x14ac:dyDescent="0.25">
      <c r="A867" s="582"/>
      <c r="B867" s="582"/>
      <c r="C867" s="582"/>
      <c r="D867" s="582"/>
      <c r="E867" s="582"/>
      <c r="F867" s="584"/>
      <c r="G867" s="584"/>
      <c r="H867" s="443"/>
      <c r="I867" s="443"/>
      <c r="J867" s="585"/>
      <c r="K867" s="585"/>
      <c r="L867" s="585"/>
    </row>
    <row r="868" spans="1:12" ht="18" customHeight="1" x14ac:dyDescent="0.25">
      <c r="A868" s="581" t="s">
        <v>290</v>
      </c>
      <c r="B868" s="797" t="s">
        <v>293</v>
      </c>
      <c r="C868" s="797"/>
      <c r="D868" s="797"/>
      <c r="E868" s="797"/>
      <c r="F868" s="797"/>
      <c r="G868" s="797"/>
      <c r="H868" s="797"/>
      <c r="I868" s="797"/>
      <c r="J868" s="585"/>
      <c r="K868" s="585"/>
      <c r="L868" s="585"/>
    </row>
    <row r="869" spans="1:12" ht="15.75" x14ac:dyDescent="0.25">
      <c r="A869" s="582"/>
      <c r="B869" s="582"/>
      <c r="C869" s="582"/>
      <c r="D869" s="582"/>
      <c r="E869" s="582"/>
      <c r="F869" s="584"/>
      <c r="G869" s="584"/>
      <c r="H869" s="443"/>
      <c r="I869" s="443"/>
      <c r="J869" s="585"/>
      <c r="K869" s="585"/>
      <c r="L869" s="585"/>
    </row>
    <row r="870" spans="1:12" ht="15.75" x14ac:dyDescent="0.25">
      <c r="A870" s="582"/>
      <c r="B870" s="488" t="s">
        <v>476</v>
      </c>
      <c r="C870" s="490"/>
      <c r="D870" s="490"/>
      <c r="E870" s="490"/>
      <c r="F870" s="553"/>
      <c r="G870" s="584"/>
      <c r="H870" s="443"/>
      <c r="I870" s="443"/>
      <c r="J870" s="585"/>
      <c r="K870" s="585"/>
      <c r="L870" s="585"/>
    </row>
    <row r="871" spans="1:12" ht="16.5" thickBot="1" x14ac:dyDescent="0.3">
      <c r="A871" s="582"/>
      <c r="B871" s="488"/>
      <c r="C871" s="490"/>
      <c r="D871" s="490"/>
      <c r="E871" s="490"/>
      <c r="F871" s="553"/>
      <c r="G871" s="584"/>
      <c r="H871" s="443"/>
      <c r="I871" s="443"/>
      <c r="J871" s="585"/>
      <c r="K871" s="585"/>
      <c r="L871" s="585"/>
    </row>
    <row r="872" spans="1:12" ht="31.5" customHeight="1" x14ac:dyDescent="0.25">
      <c r="A872" s="582"/>
      <c r="B872" s="842" t="s">
        <v>419</v>
      </c>
      <c r="C872" s="469" t="s">
        <v>405</v>
      </c>
      <c r="D872" s="469" t="s">
        <v>420</v>
      </c>
      <c r="E872" s="472" t="s">
        <v>421</v>
      </c>
      <c r="F872" s="553"/>
      <c r="G872" s="584"/>
      <c r="H872" s="443"/>
      <c r="I872" s="443"/>
      <c r="J872" s="585"/>
      <c r="K872" s="585"/>
      <c r="L872" s="585"/>
    </row>
    <row r="873" spans="1:12" ht="15.75" x14ac:dyDescent="0.25">
      <c r="A873" s="582"/>
      <c r="B873" s="843"/>
      <c r="C873" s="474" t="s">
        <v>338</v>
      </c>
      <c r="D873" s="474" t="s">
        <v>422</v>
      </c>
      <c r="E873" s="551" t="s">
        <v>423</v>
      </c>
      <c r="F873" s="553"/>
      <c r="G873" s="584"/>
      <c r="H873" s="443"/>
      <c r="I873" s="443"/>
      <c r="J873" s="585"/>
      <c r="K873" s="585"/>
      <c r="L873" s="585"/>
    </row>
    <row r="874" spans="1:12" ht="16.5" thickBot="1" x14ac:dyDescent="0.3">
      <c r="A874" s="582"/>
      <c r="B874" s="844"/>
      <c r="C874" s="557">
        <v>124.80000000000001</v>
      </c>
      <c r="D874" s="544">
        <v>0.121</v>
      </c>
      <c r="E874" s="545">
        <v>15.100800000000001</v>
      </c>
      <c r="F874" s="553"/>
      <c r="G874" s="584"/>
      <c r="H874" s="443"/>
      <c r="I874" s="443"/>
      <c r="J874" s="585"/>
      <c r="K874" s="585"/>
      <c r="L874" s="585"/>
    </row>
    <row r="875" spans="1:12" ht="16.5" thickBot="1" x14ac:dyDescent="0.3">
      <c r="A875" s="582"/>
      <c r="B875" s="465"/>
      <c r="C875" s="520"/>
      <c r="D875" s="483" t="s">
        <v>23</v>
      </c>
      <c r="E875" s="484">
        <v>15.100800000000001</v>
      </c>
      <c r="F875" s="553"/>
      <c r="G875" s="584"/>
      <c r="H875" s="443"/>
      <c r="I875" s="443"/>
      <c r="J875" s="585"/>
      <c r="K875" s="585"/>
      <c r="L875" s="585"/>
    </row>
    <row r="876" spans="1:12" ht="15.75" x14ac:dyDescent="0.25">
      <c r="A876" s="582"/>
      <c r="B876" s="465"/>
      <c r="C876" s="482"/>
      <c r="D876" s="482"/>
      <c r="E876" s="482"/>
      <c r="F876" s="482"/>
      <c r="G876" s="584"/>
      <c r="H876" s="443"/>
      <c r="I876" s="443"/>
      <c r="J876" s="585"/>
      <c r="K876" s="585"/>
      <c r="L876" s="585"/>
    </row>
    <row r="877" spans="1:12" ht="15.75" x14ac:dyDescent="0.25">
      <c r="A877" s="582"/>
      <c r="B877" s="488" t="s">
        <v>470</v>
      </c>
      <c r="C877" s="482"/>
      <c r="D877" s="482"/>
      <c r="E877" s="482"/>
      <c r="F877" s="482"/>
      <c r="G877" s="584"/>
      <c r="H877" s="443"/>
      <c r="I877" s="443"/>
      <c r="J877" s="585"/>
      <c r="K877" s="585"/>
      <c r="L877" s="585"/>
    </row>
    <row r="878" spans="1:12" ht="16.5" thickBot="1" x14ac:dyDescent="0.3">
      <c r="A878" s="582"/>
      <c r="B878" s="488"/>
      <c r="C878" s="482"/>
      <c r="D878" s="482"/>
      <c r="E878" s="482"/>
      <c r="F878" s="482"/>
      <c r="G878" s="584"/>
      <c r="H878" s="443"/>
      <c r="I878" s="443"/>
      <c r="J878" s="585"/>
      <c r="K878" s="585"/>
      <c r="L878" s="585"/>
    </row>
    <row r="879" spans="1:12" ht="31.5" customHeight="1" x14ac:dyDescent="0.25">
      <c r="A879" s="582"/>
      <c r="B879" s="845" t="s">
        <v>424</v>
      </c>
      <c r="C879" s="469" t="s">
        <v>405</v>
      </c>
      <c r="D879" s="469" t="s">
        <v>420</v>
      </c>
      <c r="E879" s="472" t="s">
        <v>421</v>
      </c>
      <c r="F879" s="527"/>
      <c r="G879" s="584"/>
      <c r="H879" s="443"/>
      <c r="I879" s="443"/>
      <c r="J879" s="585"/>
      <c r="K879" s="585"/>
      <c r="L879" s="585"/>
    </row>
    <row r="880" spans="1:12" ht="15.75" x14ac:dyDescent="0.25">
      <c r="A880" s="582"/>
      <c r="B880" s="846"/>
      <c r="C880" s="474" t="s">
        <v>338</v>
      </c>
      <c r="D880" s="474" t="s">
        <v>422</v>
      </c>
      <c r="E880" s="551" t="s">
        <v>423</v>
      </c>
      <c r="F880" s="527"/>
      <c r="G880" s="584"/>
      <c r="H880" s="443"/>
      <c r="I880" s="443"/>
      <c r="J880" s="585"/>
      <c r="K880" s="585"/>
      <c r="L880" s="585"/>
    </row>
    <row r="881" spans="1:12" ht="16.5" thickBot="1" x14ac:dyDescent="0.3">
      <c r="A881" s="582"/>
      <c r="B881" s="847"/>
      <c r="C881" s="557">
        <v>39.852000000000004</v>
      </c>
      <c r="D881" s="544">
        <v>0.16600000000000001</v>
      </c>
      <c r="E881" s="545">
        <v>6.6154320000000011</v>
      </c>
      <c r="F881" s="527"/>
      <c r="G881" s="584"/>
      <c r="H881" s="443"/>
      <c r="I881" s="443"/>
      <c r="J881" s="585"/>
      <c r="K881" s="585"/>
      <c r="L881" s="585"/>
    </row>
    <row r="882" spans="1:12" ht="16.5" thickBot="1" x14ac:dyDescent="0.3">
      <c r="A882" s="582"/>
      <c r="B882" s="465"/>
      <c r="C882" s="520"/>
      <c r="D882" s="483" t="s">
        <v>23</v>
      </c>
      <c r="E882" s="484">
        <v>6.6154320000000011</v>
      </c>
      <c r="F882" s="527"/>
      <c r="G882" s="584"/>
      <c r="H882" s="443"/>
      <c r="I882" s="443"/>
      <c r="J882" s="585"/>
      <c r="K882" s="585"/>
      <c r="L882" s="585"/>
    </row>
    <row r="883" spans="1:12" ht="15.75" x14ac:dyDescent="0.25">
      <c r="A883" s="582"/>
      <c r="B883" s="527"/>
      <c r="C883" s="527"/>
      <c r="D883" s="527"/>
      <c r="E883" s="527"/>
      <c r="F883" s="527"/>
      <c r="G883" s="584"/>
      <c r="H883" s="443"/>
      <c r="I883" s="443"/>
      <c r="J883" s="585"/>
      <c r="K883" s="585"/>
      <c r="L883" s="585"/>
    </row>
    <row r="884" spans="1:12" ht="15.75" x14ac:dyDescent="0.25">
      <c r="A884" s="582"/>
      <c r="B884" s="488" t="s">
        <v>477</v>
      </c>
      <c r="C884" s="527"/>
      <c r="D884" s="527"/>
      <c r="E884" s="527"/>
      <c r="F884" s="527"/>
      <c r="G884" s="584"/>
      <c r="H884" s="443"/>
      <c r="I884" s="443"/>
      <c r="J884" s="585"/>
      <c r="K884" s="585"/>
      <c r="L884" s="585"/>
    </row>
    <row r="885" spans="1:12" ht="16.5" thickBot="1" x14ac:dyDescent="0.3">
      <c r="A885" s="582"/>
      <c r="B885" s="488"/>
      <c r="C885" s="527"/>
      <c r="D885" s="527"/>
      <c r="E885" s="527"/>
      <c r="F885" s="527"/>
      <c r="G885" s="584"/>
      <c r="H885" s="443"/>
      <c r="I885" s="443"/>
      <c r="J885" s="585"/>
      <c r="K885" s="585"/>
      <c r="L885" s="585"/>
    </row>
    <row r="886" spans="1:12" ht="31.5" customHeight="1" x14ac:dyDescent="0.25">
      <c r="A886" s="582"/>
      <c r="B886" s="845" t="s">
        <v>425</v>
      </c>
      <c r="C886" s="469" t="s">
        <v>405</v>
      </c>
      <c r="D886" s="469" t="s">
        <v>420</v>
      </c>
      <c r="E886" s="472" t="s">
        <v>421</v>
      </c>
      <c r="F886" s="527"/>
      <c r="G886" s="584"/>
      <c r="H886" s="443"/>
      <c r="I886" s="443"/>
      <c r="J886" s="585"/>
      <c r="K886" s="585"/>
      <c r="L886" s="585"/>
    </row>
    <row r="887" spans="1:12" ht="15.75" x14ac:dyDescent="0.25">
      <c r="A887" s="582"/>
      <c r="B887" s="846"/>
      <c r="C887" s="474" t="s">
        <v>338</v>
      </c>
      <c r="D887" s="474" t="s">
        <v>422</v>
      </c>
      <c r="E887" s="551" t="s">
        <v>423</v>
      </c>
      <c r="F887" s="527"/>
      <c r="G887" s="584"/>
      <c r="H887" s="443"/>
      <c r="I887" s="443"/>
      <c r="J887" s="585"/>
      <c r="K887" s="585"/>
      <c r="L887" s="585"/>
    </row>
    <row r="888" spans="1:12" ht="16.5" thickBot="1" x14ac:dyDescent="0.3">
      <c r="A888" s="582"/>
      <c r="B888" s="847"/>
      <c r="C888" s="557">
        <v>50.069999999999993</v>
      </c>
      <c r="D888" s="544">
        <v>0.13200000000000001</v>
      </c>
      <c r="E888" s="545">
        <v>6.6092399999999998</v>
      </c>
      <c r="F888" s="527"/>
      <c r="G888" s="584"/>
      <c r="H888" s="443"/>
      <c r="I888" s="443"/>
      <c r="J888" s="585"/>
      <c r="K888" s="585"/>
      <c r="L888" s="585"/>
    </row>
    <row r="889" spans="1:12" ht="16.5" thickBot="1" x14ac:dyDescent="0.3">
      <c r="A889" s="582"/>
      <c r="B889" s="465"/>
      <c r="C889" s="520"/>
      <c r="D889" s="483" t="s">
        <v>23</v>
      </c>
      <c r="E889" s="484">
        <v>6.6092399999999998</v>
      </c>
      <c r="F889" s="527"/>
      <c r="G889" s="584"/>
      <c r="H889" s="443"/>
      <c r="I889" s="443"/>
      <c r="J889" s="585"/>
      <c r="K889" s="585"/>
      <c r="L889" s="585"/>
    </row>
    <row r="890" spans="1:12" ht="16.5" thickBot="1" x14ac:dyDescent="0.3">
      <c r="A890" s="582"/>
      <c r="B890" s="527"/>
      <c r="C890" s="527"/>
      <c r="D890" s="527"/>
      <c r="E890" s="527"/>
      <c r="F890" s="527"/>
      <c r="G890" s="584"/>
      <c r="H890" s="443"/>
      <c r="I890" s="443"/>
      <c r="J890" s="585"/>
      <c r="K890" s="585"/>
      <c r="L890" s="585"/>
    </row>
    <row r="891" spans="1:12" ht="31.5" x14ac:dyDescent="0.25">
      <c r="A891" s="582"/>
      <c r="B891" s="845" t="s">
        <v>426</v>
      </c>
      <c r="C891" s="469" t="s">
        <v>405</v>
      </c>
      <c r="D891" s="469" t="s">
        <v>420</v>
      </c>
      <c r="E891" s="472" t="s">
        <v>421</v>
      </c>
      <c r="F891" s="527"/>
      <c r="G891" s="584"/>
      <c r="H891" s="443"/>
      <c r="I891" s="443"/>
      <c r="J891" s="585"/>
      <c r="K891" s="585"/>
      <c r="L891" s="585"/>
    </row>
    <row r="892" spans="1:12" ht="15.75" x14ac:dyDescent="0.25">
      <c r="A892" s="582"/>
      <c r="B892" s="846"/>
      <c r="C892" s="474" t="s">
        <v>338</v>
      </c>
      <c r="D892" s="474" t="s">
        <v>422</v>
      </c>
      <c r="E892" s="551" t="s">
        <v>423</v>
      </c>
      <c r="F892" s="527"/>
      <c r="G892" s="584"/>
      <c r="H892" s="443"/>
      <c r="I892" s="443"/>
      <c r="J892" s="585"/>
      <c r="K892" s="585"/>
      <c r="L892" s="585"/>
    </row>
    <row r="893" spans="1:12" ht="16.5" thickBot="1" x14ac:dyDescent="0.3">
      <c r="A893" s="582"/>
      <c r="B893" s="847"/>
      <c r="C893" s="557">
        <v>68.551999999999992</v>
      </c>
      <c r="D893" s="544">
        <v>9.6000000000000002E-2</v>
      </c>
      <c r="E893" s="545">
        <v>6.5809919999999993</v>
      </c>
      <c r="F893" s="527"/>
      <c r="G893" s="584"/>
      <c r="H893" s="443"/>
      <c r="I893" s="443"/>
      <c r="J893" s="585"/>
      <c r="K893" s="585"/>
      <c r="L893" s="585"/>
    </row>
    <row r="894" spans="1:12" ht="16.5" thickBot="1" x14ac:dyDescent="0.3">
      <c r="A894" s="582"/>
      <c r="B894" s="465"/>
      <c r="C894" s="520"/>
      <c r="D894" s="483" t="s">
        <v>23</v>
      </c>
      <c r="E894" s="484">
        <v>6.5809919999999993</v>
      </c>
      <c r="F894" s="527"/>
      <c r="G894" s="584"/>
      <c r="H894" s="443"/>
      <c r="I894" s="443"/>
      <c r="J894" s="585"/>
      <c r="K894" s="585"/>
      <c r="L894" s="585"/>
    </row>
    <row r="895" spans="1:12" ht="15.75" x14ac:dyDescent="0.25">
      <c r="A895" s="582"/>
      <c r="B895" s="488" t="s">
        <v>478</v>
      </c>
      <c r="C895" s="527"/>
      <c r="D895" s="527"/>
      <c r="E895" s="527"/>
      <c r="F895" s="527"/>
      <c r="G895" s="584"/>
      <c r="H895" s="443"/>
      <c r="I895" s="443"/>
      <c r="J895" s="585"/>
      <c r="K895" s="585"/>
      <c r="L895" s="585"/>
    </row>
    <row r="896" spans="1:12" ht="16.5" thickBot="1" x14ac:dyDescent="0.3">
      <c r="A896" s="582"/>
      <c r="B896" s="488"/>
      <c r="C896" s="527"/>
      <c r="D896" s="527"/>
      <c r="E896" s="527"/>
      <c r="F896" s="527"/>
      <c r="G896" s="584"/>
      <c r="H896" s="443"/>
      <c r="I896" s="443"/>
      <c r="J896" s="585"/>
      <c r="K896" s="585"/>
      <c r="L896" s="585"/>
    </row>
    <row r="897" spans="1:12" ht="31.5" x14ac:dyDescent="0.25">
      <c r="A897" s="582"/>
      <c r="B897" s="845" t="s">
        <v>428</v>
      </c>
      <c r="C897" s="469" t="s">
        <v>405</v>
      </c>
      <c r="D897" s="469" t="s">
        <v>420</v>
      </c>
      <c r="E897" s="472" t="s">
        <v>421</v>
      </c>
      <c r="F897" s="527"/>
      <c r="G897" s="584"/>
      <c r="H897" s="443"/>
      <c r="I897" s="443"/>
      <c r="J897" s="585"/>
      <c r="K897" s="585"/>
      <c r="L897" s="585"/>
    </row>
    <row r="898" spans="1:12" ht="15.75" x14ac:dyDescent="0.25">
      <c r="A898" s="582"/>
      <c r="B898" s="846"/>
      <c r="C898" s="474" t="s">
        <v>338</v>
      </c>
      <c r="D898" s="474" t="s">
        <v>422</v>
      </c>
      <c r="E898" s="551" t="s">
        <v>423</v>
      </c>
      <c r="F898" s="527"/>
      <c r="G898" s="584"/>
      <c r="H898" s="443"/>
      <c r="I898" s="443"/>
      <c r="J898" s="585"/>
      <c r="K898" s="585"/>
      <c r="L898" s="585"/>
    </row>
    <row r="899" spans="1:12" ht="16.5" thickBot="1" x14ac:dyDescent="0.3">
      <c r="A899" s="582"/>
      <c r="B899" s="847"/>
      <c r="C899" s="557">
        <v>7.74</v>
      </c>
      <c r="D899" s="544">
        <v>0.158</v>
      </c>
      <c r="E899" s="545">
        <v>1.22292</v>
      </c>
      <c r="F899" s="527"/>
      <c r="G899" s="584"/>
      <c r="H899" s="443"/>
      <c r="I899" s="443"/>
      <c r="J899" s="585"/>
      <c r="K899" s="585"/>
      <c r="L899" s="585"/>
    </row>
    <row r="900" spans="1:12" ht="16.5" thickBot="1" x14ac:dyDescent="0.3">
      <c r="A900" s="582"/>
      <c r="B900" s="465"/>
      <c r="C900" s="520"/>
      <c r="D900" s="483" t="s">
        <v>23</v>
      </c>
      <c r="E900" s="484">
        <v>1.22292</v>
      </c>
      <c r="F900" s="527"/>
      <c r="G900" s="584"/>
      <c r="H900" s="443"/>
      <c r="I900" s="443"/>
      <c r="J900" s="585"/>
      <c r="K900" s="585"/>
      <c r="L900" s="585"/>
    </row>
    <row r="901" spans="1:12" ht="16.5" thickBot="1" x14ac:dyDescent="0.3">
      <c r="A901" s="582"/>
      <c r="B901" s="527"/>
      <c r="C901" s="527"/>
      <c r="D901" s="527"/>
      <c r="E901" s="527"/>
      <c r="F901" s="527"/>
      <c r="G901" s="584"/>
      <c r="H901" s="443"/>
      <c r="I901" s="443"/>
      <c r="J901" s="585"/>
      <c r="K901" s="585"/>
      <c r="L901" s="585"/>
    </row>
    <row r="902" spans="1:12" ht="31.5" x14ac:dyDescent="0.25">
      <c r="A902" s="582"/>
      <c r="B902" s="845" t="s">
        <v>429</v>
      </c>
      <c r="C902" s="469" t="s">
        <v>405</v>
      </c>
      <c r="D902" s="469" t="s">
        <v>420</v>
      </c>
      <c r="E902" s="472" t="s">
        <v>421</v>
      </c>
      <c r="F902" s="464"/>
      <c r="G902" s="584"/>
      <c r="H902" s="443"/>
      <c r="I902" s="443"/>
      <c r="J902" s="585"/>
      <c r="K902" s="585"/>
      <c r="L902" s="585"/>
    </row>
    <row r="903" spans="1:12" ht="15.75" x14ac:dyDescent="0.25">
      <c r="A903" s="582"/>
      <c r="B903" s="846"/>
      <c r="C903" s="474" t="s">
        <v>338</v>
      </c>
      <c r="D903" s="474" t="s">
        <v>422</v>
      </c>
      <c r="E903" s="551" t="s">
        <v>423</v>
      </c>
      <c r="F903" s="464"/>
      <c r="G903" s="584"/>
      <c r="H903" s="443"/>
      <c r="I903" s="443"/>
      <c r="J903" s="585"/>
      <c r="K903" s="585"/>
      <c r="L903" s="585"/>
    </row>
    <row r="904" spans="1:12" ht="16.5" thickBot="1" x14ac:dyDescent="0.3">
      <c r="A904" s="582"/>
      <c r="B904" s="847"/>
      <c r="C904" s="557">
        <v>15.48</v>
      </c>
      <c r="D904" s="544">
        <v>0.158</v>
      </c>
      <c r="E904" s="545">
        <v>2.44584</v>
      </c>
      <c r="F904" s="485"/>
      <c r="G904" s="584"/>
      <c r="H904" s="443"/>
      <c r="I904" s="443"/>
      <c r="J904" s="585"/>
      <c r="K904" s="585"/>
      <c r="L904" s="585"/>
    </row>
    <row r="905" spans="1:12" ht="16.5" thickBot="1" x14ac:dyDescent="0.3">
      <c r="A905" s="582"/>
      <c r="B905" s="465"/>
      <c r="C905" s="520"/>
      <c r="D905" s="483" t="s">
        <v>23</v>
      </c>
      <c r="E905" s="484">
        <v>2.44584</v>
      </c>
      <c r="F905" s="485"/>
      <c r="G905" s="584"/>
      <c r="H905" s="443"/>
      <c r="I905" s="443"/>
      <c r="J905" s="585"/>
      <c r="K905" s="585"/>
      <c r="L905" s="585"/>
    </row>
    <row r="906" spans="1:12" ht="15.75" x14ac:dyDescent="0.25">
      <c r="A906" s="582"/>
      <c r="B906" s="485"/>
      <c r="C906" s="485"/>
      <c r="D906" s="485"/>
      <c r="E906" s="485"/>
      <c r="F906" s="485"/>
      <c r="G906" s="584"/>
      <c r="H906" s="443"/>
      <c r="I906" s="443"/>
      <c r="J906" s="585"/>
      <c r="K906" s="585"/>
      <c r="L906" s="585"/>
    </row>
    <row r="907" spans="1:12" ht="15.75" x14ac:dyDescent="0.25">
      <c r="A907" s="582"/>
      <c r="B907" s="488" t="s">
        <v>479</v>
      </c>
      <c r="C907" s="485"/>
      <c r="D907" s="485"/>
      <c r="E907" s="485"/>
      <c r="F907" s="485"/>
      <c r="G907" s="584"/>
      <c r="H907" s="443"/>
      <c r="I907" s="443"/>
      <c r="J907" s="585"/>
      <c r="K907" s="585"/>
      <c r="L907" s="585"/>
    </row>
    <row r="908" spans="1:12" ht="16.5" thickBot="1" x14ac:dyDescent="0.3">
      <c r="A908" s="582"/>
      <c r="B908" s="488"/>
      <c r="C908" s="485"/>
      <c r="D908" s="485"/>
      <c r="E908" s="485"/>
      <c r="F908" s="485"/>
      <c r="G908" s="584"/>
      <c r="H908" s="443"/>
      <c r="I908" s="443"/>
      <c r="J908" s="585"/>
      <c r="K908" s="585"/>
      <c r="L908" s="585"/>
    </row>
    <row r="909" spans="1:12" ht="31.5" x14ac:dyDescent="0.25">
      <c r="A909" s="582"/>
      <c r="B909" s="845" t="s">
        <v>431</v>
      </c>
      <c r="C909" s="469" t="s">
        <v>405</v>
      </c>
      <c r="D909" s="469" t="s">
        <v>420</v>
      </c>
      <c r="E909" s="472" t="s">
        <v>421</v>
      </c>
      <c r="F909" s="41"/>
      <c r="G909" s="584"/>
      <c r="H909" s="443"/>
      <c r="I909" s="443"/>
      <c r="J909" s="585"/>
      <c r="K909" s="585"/>
      <c r="L909" s="585"/>
    </row>
    <row r="910" spans="1:12" ht="15.75" x14ac:dyDescent="0.25">
      <c r="A910" s="582"/>
      <c r="B910" s="846"/>
      <c r="C910" s="474" t="s">
        <v>338</v>
      </c>
      <c r="D910" s="474" t="s">
        <v>422</v>
      </c>
      <c r="E910" s="551" t="s">
        <v>423</v>
      </c>
      <c r="F910" s="464"/>
      <c r="G910" s="584"/>
      <c r="H910" s="443"/>
      <c r="I910" s="443"/>
      <c r="J910" s="585"/>
      <c r="K910" s="585"/>
      <c r="L910" s="585"/>
    </row>
    <row r="911" spans="1:12" ht="16.5" thickBot="1" x14ac:dyDescent="0.3">
      <c r="A911" s="582"/>
      <c r="B911" s="847"/>
      <c r="C911" s="557">
        <v>203.57520395261861</v>
      </c>
      <c r="D911" s="544">
        <v>9.2999999999999999E-2</v>
      </c>
      <c r="E911" s="545">
        <v>18.93249396759353</v>
      </c>
      <c r="F911" s="464"/>
      <c r="G911" s="584"/>
      <c r="H911" s="443"/>
      <c r="I911" s="443"/>
      <c r="J911" s="585"/>
      <c r="K911" s="585"/>
      <c r="L911" s="585"/>
    </row>
    <row r="912" spans="1:12" ht="16.5" thickBot="1" x14ac:dyDescent="0.3">
      <c r="A912" s="582"/>
      <c r="B912" s="465"/>
      <c r="C912" s="520"/>
      <c r="D912" s="483" t="s">
        <v>23</v>
      </c>
      <c r="E912" s="484">
        <v>18.93249396759353</v>
      </c>
      <c r="F912" s="464"/>
      <c r="G912" s="584"/>
      <c r="H912" s="443"/>
      <c r="I912" s="443"/>
      <c r="J912" s="585"/>
      <c r="K912" s="585"/>
      <c r="L912" s="585"/>
    </row>
    <row r="913" spans="1:12" ht="16.5" thickBot="1" x14ac:dyDescent="0.3">
      <c r="A913" s="582"/>
      <c r="B913" s="482"/>
      <c r="C913" s="482"/>
      <c r="D913" s="482"/>
      <c r="E913" s="482"/>
      <c r="F913" s="482"/>
      <c r="G913" s="584"/>
      <c r="H913" s="443"/>
      <c r="I913" s="443"/>
      <c r="J913" s="585"/>
      <c r="K913" s="585"/>
      <c r="L913" s="585"/>
    </row>
    <row r="914" spans="1:12" ht="31.5" x14ac:dyDescent="0.25">
      <c r="A914" s="582"/>
      <c r="B914" s="845" t="s">
        <v>367</v>
      </c>
      <c r="C914" s="469" t="s">
        <v>405</v>
      </c>
      <c r="D914" s="469" t="s">
        <v>420</v>
      </c>
      <c r="E914" s="472" t="s">
        <v>421</v>
      </c>
      <c r="F914" s="464"/>
      <c r="G914" s="584"/>
      <c r="H914" s="443"/>
      <c r="I914" s="443"/>
      <c r="J914" s="585"/>
      <c r="K914" s="585"/>
      <c r="L914" s="585"/>
    </row>
    <row r="915" spans="1:12" ht="15.75" x14ac:dyDescent="0.25">
      <c r="A915" s="582"/>
      <c r="B915" s="846"/>
      <c r="C915" s="474" t="s">
        <v>338</v>
      </c>
      <c r="D915" s="474" t="s">
        <v>422</v>
      </c>
      <c r="E915" s="551" t="s">
        <v>423</v>
      </c>
      <c r="F915" s="41"/>
      <c r="G915" s="584"/>
      <c r="H915" s="443"/>
      <c r="I915" s="443"/>
      <c r="J915" s="585"/>
      <c r="K915" s="585"/>
      <c r="L915" s="585"/>
    </row>
    <row r="916" spans="1:12" ht="16.5" thickBot="1" x14ac:dyDescent="0.3">
      <c r="A916" s="582"/>
      <c r="B916" s="847"/>
      <c r="C916" s="557">
        <v>46.756323463376901</v>
      </c>
      <c r="D916" s="544">
        <v>9.2999999999999999E-2</v>
      </c>
      <c r="E916" s="545">
        <v>4.3483380820940516</v>
      </c>
      <c r="F916" s="41"/>
      <c r="G916" s="584"/>
      <c r="H916" s="443"/>
      <c r="I916" s="443"/>
      <c r="J916" s="585"/>
      <c r="K916" s="585"/>
      <c r="L916" s="585"/>
    </row>
    <row r="917" spans="1:12" ht="16.5" thickBot="1" x14ac:dyDescent="0.3">
      <c r="A917" s="582"/>
      <c r="B917" s="465"/>
      <c r="C917" s="520"/>
      <c r="D917" s="483" t="s">
        <v>23</v>
      </c>
      <c r="E917" s="484">
        <v>4.3483380820940516</v>
      </c>
      <c r="F917" s="41"/>
      <c r="G917" s="584"/>
      <c r="H917" s="443"/>
      <c r="I917" s="443"/>
      <c r="J917" s="585"/>
      <c r="K917" s="585"/>
      <c r="L917" s="585"/>
    </row>
    <row r="918" spans="1:12" ht="16.5" thickBot="1" x14ac:dyDescent="0.3">
      <c r="A918" s="582"/>
      <c r="B918" s="88"/>
      <c r="C918" s="41"/>
      <c r="D918" s="41"/>
      <c r="E918" s="41"/>
      <c r="F918" s="41"/>
      <c r="G918" s="584"/>
      <c r="H918" s="443"/>
      <c r="I918" s="443"/>
      <c r="J918" s="585"/>
      <c r="K918" s="585"/>
      <c r="L918" s="585"/>
    </row>
    <row r="919" spans="1:12" ht="16.5" customHeight="1" thickBot="1" x14ac:dyDescent="0.3">
      <c r="A919" s="582"/>
      <c r="B919" s="811" t="s">
        <v>293</v>
      </c>
      <c r="C919" s="812"/>
      <c r="D919" s="812"/>
      <c r="E919" s="813"/>
      <c r="F919" s="427">
        <v>61.856056049687581</v>
      </c>
      <c r="G919" s="596" t="s">
        <v>423</v>
      </c>
      <c r="H919" s="443"/>
      <c r="I919" s="443"/>
      <c r="J919" s="585"/>
      <c r="K919" s="585"/>
      <c r="L919" s="585"/>
    </row>
    <row r="920" spans="1:12" ht="15.75" x14ac:dyDescent="0.25">
      <c r="A920" s="582"/>
      <c r="B920" s="582"/>
      <c r="C920" s="582"/>
      <c r="D920" s="582"/>
      <c r="E920" s="582"/>
      <c r="F920" s="584"/>
      <c r="G920" s="584"/>
      <c r="H920" s="443"/>
      <c r="I920" s="443"/>
      <c r="J920" s="585"/>
      <c r="K920" s="585"/>
      <c r="L920" s="585"/>
    </row>
    <row r="921" spans="1:12" ht="18" customHeight="1" x14ac:dyDescent="0.25">
      <c r="A921" s="581" t="s">
        <v>292</v>
      </c>
      <c r="B921" s="797" t="s">
        <v>466</v>
      </c>
      <c r="C921" s="797"/>
      <c r="D921" s="797"/>
      <c r="E921" s="797"/>
      <c r="F921" s="797"/>
      <c r="G921" s="797"/>
      <c r="H921" s="797"/>
      <c r="I921" s="797"/>
      <c r="J921" s="797"/>
      <c r="K921" s="585"/>
      <c r="L921" s="585"/>
    </row>
    <row r="922" spans="1:12" ht="15.75" x14ac:dyDescent="0.25">
      <c r="A922" s="582"/>
      <c r="B922" s="582"/>
      <c r="C922" s="582"/>
      <c r="D922" s="582"/>
      <c r="E922" s="582"/>
      <c r="F922" s="584"/>
      <c r="G922" s="584"/>
      <c r="H922" s="443"/>
      <c r="I922" s="443"/>
      <c r="J922" s="585"/>
      <c r="K922" s="585"/>
      <c r="L922" s="585"/>
    </row>
    <row r="923" spans="1:12" ht="15.75" x14ac:dyDescent="0.25">
      <c r="A923" s="582"/>
      <c r="B923" s="488" t="s">
        <v>480</v>
      </c>
      <c r="C923" s="490"/>
      <c r="D923" s="490"/>
      <c r="E923" s="490"/>
      <c r="F923" s="553"/>
      <c r="G923" s="584"/>
      <c r="H923" s="443"/>
      <c r="I923" s="443"/>
      <c r="J923" s="585"/>
      <c r="K923" s="585"/>
      <c r="L923" s="585"/>
    </row>
    <row r="924" spans="1:12" ht="16.5" thickBot="1" x14ac:dyDescent="0.3">
      <c r="A924" s="582"/>
      <c r="B924" s="488"/>
      <c r="C924" s="490"/>
      <c r="D924" s="490"/>
      <c r="E924" s="490"/>
      <c r="F924" s="553"/>
      <c r="G924" s="584"/>
      <c r="H924" s="443"/>
      <c r="I924" s="443"/>
      <c r="J924" s="585"/>
      <c r="K924" s="585"/>
      <c r="L924" s="585"/>
    </row>
    <row r="925" spans="1:12" ht="31.5" customHeight="1" x14ac:dyDescent="0.25">
      <c r="A925" s="582"/>
      <c r="B925" s="842" t="s">
        <v>419</v>
      </c>
      <c r="C925" s="469" t="s">
        <v>405</v>
      </c>
      <c r="D925" s="469" t="s">
        <v>420</v>
      </c>
      <c r="E925" s="472" t="s">
        <v>421</v>
      </c>
      <c r="F925" s="553"/>
      <c r="G925" s="584"/>
      <c r="H925" s="443"/>
      <c r="I925" s="443"/>
      <c r="J925" s="585"/>
      <c r="K925" s="585"/>
      <c r="L925" s="585"/>
    </row>
    <row r="926" spans="1:12" ht="15.75" x14ac:dyDescent="0.25">
      <c r="A926" s="582"/>
      <c r="B926" s="843"/>
      <c r="C926" s="474" t="s">
        <v>338</v>
      </c>
      <c r="D926" s="474" t="s">
        <v>422</v>
      </c>
      <c r="E926" s="551" t="s">
        <v>423</v>
      </c>
      <c r="F926" s="553"/>
      <c r="G926" s="584"/>
      <c r="H926" s="443"/>
      <c r="I926" s="443"/>
      <c r="J926" s="585"/>
      <c r="K926" s="585"/>
      <c r="L926" s="585"/>
    </row>
    <row r="927" spans="1:12" ht="16.5" thickBot="1" x14ac:dyDescent="0.3">
      <c r="A927" s="582"/>
      <c r="B927" s="844"/>
      <c r="C927" s="557">
        <v>172.61100000000002</v>
      </c>
      <c r="D927" s="544">
        <v>5.1999999999999998E-2</v>
      </c>
      <c r="E927" s="545">
        <v>8.975772000000001</v>
      </c>
      <c r="F927" s="553"/>
      <c r="G927" s="584"/>
      <c r="H927" s="443"/>
      <c r="I927" s="443"/>
      <c r="J927" s="585"/>
      <c r="K927" s="585"/>
      <c r="L927" s="585"/>
    </row>
    <row r="928" spans="1:12" ht="16.5" thickBot="1" x14ac:dyDescent="0.3">
      <c r="A928" s="582"/>
      <c r="B928" s="465"/>
      <c r="C928" s="520"/>
      <c r="D928" s="483" t="s">
        <v>23</v>
      </c>
      <c r="E928" s="484">
        <v>8.975772000000001</v>
      </c>
      <c r="F928" s="553"/>
      <c r="G928" s="584"/>
      <c r="H928" s="443"/>
      <c r="I928" s="443"/>
      <c r="J928" s="585"/>
      <c r="K928" s="585"/>
      <c r="L928" s="585"/>
    </row>
    <row r="929" spans="1:12" ht="16.5" thickBot="1" x14ac:dyDescent="0.3">
      <c r="A929" s="582"/>
      <c r="B929" s="465"/>
      <c r="C929" s="482"/>
      <c r="D929" s="482"/>
      <c r="E929" s="482"/>
      <c r="F929" s="482"/>
      <c r="G929" s="584"/>
      <c r="H929" s="443"/>
      <c r="I929" s="443"/>
      <c r="J929" s="585"/>
      <c r="K929" s="585"/>
      <c r="L929" s="585"/>
    </row>
    <row r="930" spans="1:12" ht="16.5" customHeight="1" thickBot="1" x14ac:dyDescent="0.3">
      <c r="A930" s="582"/>
      <c r="B930" s="811" t="s">
        <v>466</v>
      </c>
      <c r="C930" s="812"/>
      <c r="D930" s="812"/>
      <c r="E930" s="427">
        <v>8.975772000000001</v>
      </c>
      <c r="F930" s="596" t="s">
        <v>423</v>
      </c>
      <c r="G930" s="584"/>
      <c r="H930" s="443"/>
      <c r="I930" s="443"/>
      <c r="J930" s="585"/>
      <c r="K930" s="585"/>
      <c r="L930" s="585"/>
    </row>
    <row r="931" spans="1:12" ht="15.75" x14ac:dyDescent="0.25">
      <c r="A931" s="582"/>
      <c r="B931" s="582"/>
      <c r="C931" s="582"/>
      <c r="D931" s="582"/>
      <c r="E931" s="582"/>
      <c r="F931" s="584"/>
      <c r="G931" s="584"/>
      <c r="H931" s="443"/>
      <c r="I931" s="443"/>
      <c r="J931" s="585"/>
      <c r="K931" s="585"/>
      <c r="L931" s="585"/>
    </row>
    <row r="932" spans="1:12" ht="18" customHeight="1" x14ac:dyDescent="0.25">
      <c r="A932" s="581" t="s">
        <v>294</v>
      </c>
      <c r="B932" s="797" t="s">
        <v>296</v>
      </c>
      <c r="C932" s="797"/>
      <c r="D932" s="797"/>
      <c r="E932" s="797"/>
      <c r="F932" s="797"/>
      <c r="G932" s="797"/>
      <c r="H932" s="797"/>
      <c r="I932" s="797"/>
      <c r="J932" s="585"/>
      <c r="K932" s="585"/>
      <c r="L932" s="585"/>
    </row>
    <row r="933" spans="1:12" ht="18.75" thickBot="1" x14ac:dyDescent="0.3">
      <c r="A933" s="581"/>
      <c r="B933" s="583"/>
      <c r="C933" s="583"/>
      <c r="D933" s="583"/>
      <c r="E933" s="583"/>
      <c r="F933" s="583"/>
      <c r="G933" s="583"/>
      <c r="H933" s="583"/>
      <c r="I933" s="583"/>
      <c r="J933" s="585"/>
      <c r="K933" s="585"/>
      <c r="L933" s="585"/>
    </row>
    <row r="934" spans="1:12" ht="18" customHeight="1" x14ac:dyDescent="0.25">
      <c r="A934" s="581"/>
      <c r="B934" s="850" t="s">
        <v>433</v>
      </c>
      <c r="C934" s="851"/>
      <c r="D934" s="621" t="s">
        <v>434</v>
      </c>
      <c r="E934" s="469" t="s">
        <v>435</v>
      </c>
      <c r="F934" s="472" t="s">
        <v>436</v>
      </c>
      <c r="G934" s="583"/>
      <c r="H934" s="583"/>
      <c r="I934" s="583"/>
      <c r="J934" s="585"/>
      <c r="K934" s="585"/>
      <c r="L934" s="585"/>
    </row>
    <row r="935" spans="1:12" ht="18" x14ac:dyDescent="0.25">
      <c r="A935" s="581"/>
      <c r="B935" s="852"/>
      <c r="C935" s="853"/>
      <c r="D935" s="655" t="s">
        <v>337</v>
      </c>
      <c r="E935" s="475" t="s">
        <v>352</v>
      </c>
      <c r="F935" s="551" t="s">
        <v>352</v>
      </c>
      <c r="G935" s="583"/>
      <c r="H935" s="583"/>
      <c r="I935" s="583"/>
      <c r="J935" s="585"/>
      <c r="K935" s="585"/>
      <c r="L935" s="585"/>
    </row>
    <row r="936" spans="1:12" ht="18.75" thickBot="1" x14ac:dyDescent="0.3">
      <c r="A936" s="581"/>
      <c r="B936" s="854"/>
      <c r="C936" s="855"/>
      <c r="D936" s="656">
        <v>6</v>
      </c>
      <c r="E936" s="544">
        <v>3</v>
      </c>
      <c r="F936" s="545">
        <v>18</v>
      </c>
      <c r="G936" s="583"/>
      <c r="H936" s="583"/>
      <c r="I936" s="583"/>
      <c r="J936" s="585"/>
      <c r="K936" s="585"/>
      <c r="L936" s="585"/>
    </row>
    <row r="937" spans="1:12" ht="18.75" thickBot="1" x14ac:dyDescent="0.3">
      <c r="A937" s="581"/>
      <c r="B937" s="520"/>
      <c r="C937" s="585"/>
      <c r="D937" s="520"/>
      <c r="E937" s="483" t="s">
        <v>23</v>
      </c>
      <c r="F937" s="484">
        <v>18</v>
      </c>
      <c r="G937" s="583"/>
      <c r="H937" s="583"/>
      <c r="I937" s="583"/>
      <c r="J937" s="585"/>
      <c r="K937" s="585"/>
      <c r="L937" s="585"/>
    </row>
    <row r="938" spans="1:12" ht="18.75" thickBot="1" x14ac:dyDescent="0.3">
      <c r="A938" s="581"/>
      <c r="B938" s="520"/>
      <c r="C938" s="520"/>
      <c r="D938" s="482"/>
      <c r="E938" s="464"/>
      <c r="F938" s="482"/>
      <c r="G938" s="583"/>
      <c r="H938" s="583"/>
      <c r="I938" s="583"/>
      <c r="J938" s="585"/>
      <c r="K938" s="585"/>
      <c r="L938" s="585"/>
    </row>
    <row r="939" spans="1:12" ht="18.75" customHeight="1" thickBot="1" x14ac:dyDescent="0.3">
      <c r="A939" s="581"/>
      <c r="B939" s="811" t="s">
        <v>296</v>
      </c>
      <c r="C939" s="812"/>
      <c r="D939" s="812"/>
      <c r="E939" s="813"/>
      <c r="F939" s="427">
        <v>18</v>
      </c>
      <c r="G939" s="596" t="s">
        <v>352</v>
      </c>
      <c r="H939" s="583"/>
      <c r="I939" s="583"/>
      <c r="J939" s="585"/>
      <c r="K939" s="585"/>
      <c r="L939" s="585"/>
    </row>
    <row r="940" spans="1:12" ht="18" x14ac:dyDescent="0.25">
      <c r="A940" s="581"/>
      <c r="B940" s="583"/>
      <c r="C940" s="583"/>
      <c r="D940" s="583"/>
      <c r="E940" s="583"/>
      <c r="F940" s="583"/>
      <c r="G940" s="583"/>
      <c r="H940" s="583"/>
      <c r="I940" s="583"/>
      <c r="J940" s="585"/>
      <c r="K940" s="585"/>
      <c r="L940" s="585"/>
    </row>
    <row r="941" spans="1:12" ht="18" customHeight="1" x14ac:dyDescent="0.25">
      <c r="A941" s="581" t="s">
        <v>295</v>
      </c>
      <c r="B941" s="859" t="s">
        <v>298</v>
      </c>
      <c r="C941" s="859"/>
      <c r="D941" s="859"/>
      <c r="E941" s="859"/>
      <c r="F941" s="859"/>
      <c r="G941" s="859"/>
      <c r="H941" s="859"/>
      <c r="I941" s="859"/>
      <c r="J941" s="859"/>
      <c r="K941" s="859"/>
      <c r="L941" s="859"/>
    </row>
    <row r="942" spans="1:12" ht="18.75" thickBot="1" x14ac:dyDescent="0.3">
      <c r="A942" s="581"/>
      <c r="B942" s="583"/>
      <c r="C942" s="583"/>
      <c r="D942" s="583"/>
      <c r="E942" s="583"/>
      <c r="F942" s="583"/>
      <c r="G942" s="583"/>
      <c r="H942" s="583"/>
      <c r="I942" s="583"/>
      <c r="J942" s="585"/>
      <c r="K942" s="585"/>
      <c r="L942" s="585"/>
    </row>
    <row r="943" spans="1:12" ht="31.5" x14ac:dyDescent="0.25">
      <c r="A943" s="581"/>
      <c r="B943" s="860" t="s">
        <v>437</v>
      </c>
      <c r="C943" s="469" t="s">
        <v>438</v>
      </c>
      <c r="D943" s="469" t="s">
        <v>439</v>
      </c>
      <c r="E943" s="472" t="s">
        <v>436</v>
      </c>
      <c r="F943" s="482"/>
      <c r="G943" s="583"/>
      <c r="H943" s="583"/>
      <c r="I943" s="583"/>
      <c r="J943" s="585"/>
      <c r="K943" s="585"/>
      <c r="L943" s="585"/>
    </row>
    <row r="944" spans="1:12" ht="18" x14ac:dyDescent="0.25">
      <c r="A944" s="581"/>
      <c r="B944" s="861"/>
      <c r="C944" s="474" t="s">
        <v>337</v>
      </c>
      <c r="D944" s="475" t="s">
        <v>352</v>
      </c>
      <c r="E944" s="551" t="s">
        <v>352</v>
      </c>
      <c r="F944" s="482"/>
      <c r="G944" s="583"/>
      <c r="H944" s="583"/>
      <c r="I944" s="583"/>
      <c r="J944" s="585"/>
      <c r="K944" s="585"/>
      <c r="L944" s="585"/>
    </row>
    <row r="945" spans="1:12" ht="30" x14ac:dyDescent="0.25">
      <c r="A945" s="581"/>
      <c r="B945" s="529" t="s">
        <v>440</v>
      </c>
      <c r="C945" s="556">
        <v>12</v>
      </c>
      <c r="D945" s="539">
        <v>2</v>
      </c>
      <c r="E945" s="542">
        <v>24</v>
      </c>
      <c r="F945" s="482"/>
      <c r="G945" s="583"/>
      <c r="H945" s="583"/>
      <c r="I945" s="583"/>
      <c r="J945" s="585"/>
      <c r="K945" s="585"/>
      <c r="L945" s="585"/>
    </row>
    <row r="946" spans="1:12" ht="30.75" thickBot="1" x14ac:dyDescent="0.3">
      <c r="A946" s="581"/>
      <c r="B946" s="560" t="s">
        <v>441</v>
      </c>
      <c r="C946" s="544">
        <v>6</v>
      </c>
      <c r="D946" s="544">
        <v>2</v>
      </c>
      <c r="E946" s="545">
        <v>12</v>
      </c>
      <c r="F946" s="482"/>
      <c r="G946" s="583"/>
      <c r="H946" s="583"/>
      <c r="I946" s="583"/>
      <c r="J946" s="585"/>
      <c r="K946" s="585"/>
      <c r="L946" s="585"/>
    </row>
    <row r="947" spans="1:12" ht="18.75" thickBot="1" x14ac:dyDescent="0.3">
      <c r="A947" s="581"/>
      <c r="B947" s="520"/>
      <c r="C947" s="520"/>
      <c r="D947" s="483" t="s">
        <v>23</v>
      </c>
      <c r="E947" s="484">
        <v>36</v>
      </c>
      <c r="F947" s="482"/>
      <c r="G947" s="583"/>
      <c r="H947" s="583"/>
      <c r="I947" s="583"/>
      <c r="J947" s="585"/>
      <c r="K947" s="585"/>
      <c r="L947" s="585"/>
    </row>
    <row r="948" spans="1:12" ht="18.75" thickBot="1" x14ac:dyDescent="0.3">
      <c r="A948" s="581"/>
      <c r="B948" s="464"/>
      <c r="C948" s="464"/>
      <c r="D948" s="464"/>
      <c r="E948" s="464"/>
      <c r="F948" s="464"/>
      <c r="G948" s="583"/>
      <c r="H948" s="583"/>
      <c r="I948" s="583"/>
      <c r="J948" s="585"/>
      <c r="K948" s="585"/>
      <c r="L948" s="585"/>
    </row>
    <row r="949" spans="1:12" ht="33" customHeight="1" thickBot="1" x14ac:dyDescent="0.3">
      <c r="A949" s="581"/>
      <c r="B949" s="811" t="s">
        <v>298</v>
      </c>
      <c r="C949" s="812"/>
      <c r="D949" s="812"/>
      <c r="E949" s="812"/>
      <c r="F949" s="813"/>
      <c r="G949" s="615">
        <v>36</v>
      </c>
      <c r="H949" s="596" t="s">
        <v>352</v>
      </c>
      <c r="I949" s="583"/>
      <c r="J949" s="585"/>
      <c r="K949" s="585"/>
      <c r="L949" s="585"/>
    </row>
    <row r="950" spans="1:12" ht="18" x14ac:dyDescent="0.25">
      <c r="A950" s="581"/>
      <c r="B950" s="583"/>
      <c r="C950" s="583"/>
      <c r="D950" s="583"/>
      <c r="E950" s="583"/>
      <c r="F950" s="583"/>
      <c r="G950" s="583"/>
      <c r="H950" s="583"/>
      <c r="I950" s="583"/>
      <c r="J950" s="585"/>
      <c r="K950" s="585"/>
      <c r="L950" s="585"/>
    </row>
    <row r="951" spans="1:12" ht="18" customHeight="1" x14ac:dyDescent="0.25">
      <c r="A951" s="581" t="s">
        <v>297</v>
      </c>
      <c r="B951" s="797" t="s">
        <v>300</v>
      </c>
      <c r="C951" s="797"/>
      <c r="D951" s="797"/>
      <c r="E951" s="797"/>
      <c r="F951" s="797"/>
      <c r="G951" s="797"/>
      <c r="H951" s="797"/>
      <c r="I951" s="797"/>
      <c r="J951" s="585"/>
      <c r="K951" s="585"/>
      <c r="L951" s="585"/>
    </row>
    <row r="952" spans="1:12" ht="18.75" thickBot="1" x14ac:dyDescent="0.3">
      <c r="A952" s="581"/>
      <c r="B952" s="583"/>
      <c r="C952" s="583"/>
      <c r="D952" s="583"/>
      <c r="E952" s="583"/>
      <c r="F952" s="583"/>
      <c r="G952" s="583"/>
      <c r="H952" s="583"/>
      <c r="I952" s="583"/>
      <c r="J952" s="585"/>
      <c r="K952" s="585"/>
      <c r="L952" s="585"/>
    </row>
    <row r="953" spans="1:12" ht="31.5" customHeight="1" x14ac:dyDescent="0.25">
      <c r="A953" s="581"/>
      <c r="B953" s="850" t="s">
        <v>442</v>
      </c>
      <c r="C953" s="851"/>
      <c r="D953" s="621" t="s">
        <v>443</v>
      </c>
      <c r="E953" s="469" t="s">
        <v>444</v>
      </c>
      <c r="F953" s="472" t="s">
        <v>445</v>
      </c>
      <c r="G953" s="583"/>
      <c r="H953" s="583"/>
      <c r="I953" s="583"/>
      <c r="J953" s="585"/>
      <c r="K953" s="585"/>
      <c r="L953" s="585"/>
    </row>
    <row r="954" spans="1:12" ht="18" x14ac:dyDescent="0.25">
      <c r="A954" s="581"/>
      <c r="B954" s="852"/>
      <c r="C954" s="853"/>
      <c r="D954" s="655" t="s">
        <v>337</v>
      </c>
      <c r="E954" s="475" t="s">
        <v>10</v>
      </c>
      <c r="F954" s="551" t="s">
        <v>10</v>
      </c>
      <c r="G954" s="583"/>
      <c r="H954" s="583"/>
      <c r="I954" s="583"/>
      <c r="J954" s="585"/>
      <c r="K954" s="585"/>
      <c r="L954" s="585"/>
    </row>
    <row r="955" spans="1:12" ht="18.75" thickBot="1" x14ac:dyDescent="0.3">
      <c r="A955" s="581"/>
      <c r="B955" s="854"/>
      <c r="C955" s="855"/>
      <c r="D955" s="656">
        <v>4</v>
      </c>
      <c r="E955" s="544">
        <v>13.7</v>
      </c>
      <c r="F955" s="545">
        <v>54.8</v>
      </c>
      <c r="G955" s="583"/>
      <c r="H955" s="583"/>
      <c r="I955" s="583"/>
      <c r="J955" s="585"/>
      <c r="K955" s="585"/>
      <c r="L955" s="585"/>
    </row>
    <row r="956" spans="1:12" ht="18.75" thickBot="1" x14ac:dyDescent="0.3">
      <c r="A956" s="581"/>
      <c r="B956" s="520"/>
      <c r="C956" s="585"/>
      <c r="D956" s="520"/>
      <c r="E956" s="483" t="s">
        <v>23</v>
      </c>
      <c r="F956" s="484">
        <v>54.8</v>
      </c>
      <c r="G956" s="583"/>
      <c r="H956" s="583"/>
      <c r="I956" s="583"/>
      <c r="J956" s="585"/>
      <c r="K956" s="585"/>
      <c r="L956" s="585"/>
    </row>
    <row r="957" spans="1:12" ht="18.75" thickBot="1" x14ac:dyDescent="0.3">
      <c r="A957" s="581"/>
      <c r="B957" s="520"/>
      <c r="C957" s="520"/>
      <c r="D957" s="482"/>
      <c r="E957" s="464"/>
      <c r="F957" s="482"/>
      <c r="G957" s="583"/>
      <c r="H957" s="583"/>
      <c r="I957" s="583"/>
      <c r="J957" s="585"/>
      <c r="K957" s="585"/>
      <c r="L957" s="585"/>
    </row>
    <row r="958" spans="1:12" ht="18.75" customHeight="1" thickBot="1" x14ac:dyDescent="0.3">
      <c r="A958" s="581"/>
      <c r="B958" s="811" t="s">
        <v>300</v>
      </c>
      <c r="C958" s="812"/>
      <c r="D958" s="812"/>
      <c r="E958" s="813"/>
      <c r="F958" s="427">
        <v>54.8</v>
      </c>
      <c r="G958" s="596" t="s">
        <v>10</v>
      </c>
      <c r="H958" s="583"/>
      <c r="I958" s="583"/>
      <c r="J958" s="585"/>
      <c r="K958" s="585"/>
      <c r="L958" s="585"/>
    </row>
    <row r="959" spans="1:12" ht="18" x14ac:dyDescent="0.25">
      <c r="A959" s="581"/>
      <c r="B959" s="583"/>
      <c r="C959" s="583"/>
      <c r="D959" s="583"/>
      <c r="E959" s="583"/>
      <c r="F959" s="583"/>
      <c r="G959" s="583"/>
      <c r="H959" s="583"/>
      <c r="I959" s="583"/>
      <c r="J959" s="585"/>
      <c r="K959" s="585"/>
      <c r="L959" s="585"/>
    </row>
    <row r="960" spans="1:12" ht="36" customHeight="1" x14ac:dyDescent="0.25">
      <c r="A960" s="581" t="s">
        <v>299</v>
      </c>
      <c r="B960" s="797" t="s">
        <v>302</v>
      </c>
      <c r="C960" s="797"/>
      <c r="D960" s="797"/>
      <c r="E960" s="797"/>
      <c r="F960" s="797"/>
      <c r="G960" s="797"/>
      <c r="H960" s="797"/>
      <c r="I960" s="797"/>
      <c r="J960" s="585"/>
      <c r="K960" s="585"/>
      <c r="L960" s="585"/>
    </row>
    <row r="961" spans="1:12" ht="18.75" thickBot="1" x14ac:dyDescent="0.3">
      <c r="A961" s="581"/>
      <c r="B961" s="583"/>
      <c r="C961" s="583"/>
      <c r="D961" s="583"/>
      <c r="E961" s="583"/>
      <c r="F961" s="583"/>
      <c r="G961" s="583"/>
      <c r="H961" s="583"/>
      <c r="I961" s="583"/>
      <c r="J961" s="585"/>
      <c r="K961" s="585"/>
      <c r="L961" s="585"/>
    </row>
    <row r="962" spans="1:12" ht="31.5" customHeight="1" x14ac:dyDescent="0.25">
      <c r="A962" s="581"/>
      <c r="B962" s="850" t="s">
        <v>446</v>
      </c>
      <c r="C962" s="851"/>
      <c r="D962" s="621" t="s">
        <v>447</v>
      </c>
      <c r="E962" s="469" t="s">
        <v>448</v>
      </c>
      <c r="F962" s="470" t="s">
        <v>449</v>
      </c>
      <c r="G962" s="550" t="s">
        <v>450</v>
      </c>
      <c r="H962" s="583"/>
      <c r="I962" s="583"/>
      <c r="J962" s="585"/>
      <c r="K962" s="585"/>
      <c r="L962" s="585"/>
    </row>
    <row r="963" spans="1:12" ht="18" x14ac:dyDescent="0.25">
      <c r="A963" s="581"/>
      <c r="B963" s="852"/>
      <c r="C963" s="853"/>
      <c r="D963" s="655" t="s">
        <v>337</v>
      </c>
      <c r="E963" s="475" t="s">
        <v>352</v>
      </c>
      <c r="F963" s="475" t="s">
        <v>10</v>
      </c>
      <c r="G963" s="551" t="s">
        <v>10</v>
      </c>
      <c r="H963" s="583"/>
      <c r="I963" s="583"/>
      <c r="J963" s="585"/>
      <c r="K963" s="585"/>
      <c r="L963" s="585"/>
    </row>
    <row r="964" spans="1:12" ht="18.75" thickBot="1" x14ac:dyDescent="0.3">
      <c r="A964" s="581"/>
      <c r="B964" s="854"/>
      <c r="C964" s="855"/>
      <c r="D964" s="656">
        <v>2</v>
      </c>
      <c r="E964" s="544">
        <v>60</v>
      </c>
      <c r="F964" s="480">
        <v>12</v>
      </c>
      <c r="G964" s="545">
        <v>144</v>
      </c>
      <c r="H964" s="583"/>
      <c r="I964" s="583"/>
      <c r="J964" s="585"/>
      <c r="K964" s="585"/>
      <c r="L964" s="585"/>
    </row>
    <row r="965" spans="1:12" ht="18.75" thickBot="1" x14ac:dyDescent="0.3">
      <c r="A965" s="581"/>
      <c r="B965" s="482"/>
      <c r="C965" s="585"/>
      <c r="D965" s="482"/>
      <c r="E965" s="482"/>
      <c r="F965" s="483" t="s">
        <v>23</v>
      </c>
      <c r="G965" s="484">
        <v>144</v>
      </c>
      <c r="H965" s="583"/>
      <c r="I965" s="583"/>
      <c r="J965" s="585"/>
      <c r="K965" s="585"/>
      <c r="L965" s="585"/>
    </row>
    <row r="966" spans="1:12" ht="18.75" thickBot="1" x14ac:dyDescent="0.3">
      <c r="A966" s="581"/>
      <c r="B966" s="482"/>
      <c r="C966" s="482"/>
      <c r="D966" s="482"/>
      <c r="E966" s="464"/>
      <c r="F966" s="464"/>
      <c r="G966" s="464"/>
      <c r="H966" s="583"/>
      <c r="I966" s="583"/>
      <c r="J966" s="585"/>
      <c r="K966" s="585"/>
      <c r="L966" s="585"/>
    </row>
    <row r="967" spans="1:12" ht="33" customHeight="1" thickBot="1" x14ac:dyDescent="0.25">
      <c r="A967" s="581"/>
      <c r="B967" s="811" t="s">
        <v>302</v>
      </c>
      <c r="C967" s="812"/>
      <c r="D967" s="812"/>
      <c r="E967" s="812"/>
      <c r="F967" s="812"/>
      <c r="G967" s="813"/>
      <c r="H967" s="615">
        <v>144</v>
      </c>
      <c r="I967" s="596" t="s">
        <v>451</v>
      </c>
      <c r="J967" s="585"/>
      <c r="K967" s="585"/>
      <c r="L967" s="585"/>
    </row>
    <row r="968" spans="1:12" ht="18" x14ac:dyDescent="0.25">
      <c r="A968" s="581"/>
      <c r="B968" s="583"/>
      <c r="C968" s="583"/>
      <c r="D968" s="583"/>
      <c r="E968" s="583"/>
      <c r="F968" s="583"/>
      <c r="G968" s="583"/>
      <c r="H968" s="583"/>
      <c r="I968" s="583"/>
      <c r="J968" s="585"/>
      <c r="K968" s="585"/>
      <c r="L968" s="585"/>
    </row>
    <row r="969" spans="1:12" ht="54" customHeight="1" x14ac:dyDescent="0.25">
      <c r="A969" s="581" t="s">
        <v>301</v>
      </c>
      <c r="B969" s="797" t="s">
        <v>304</v>
      </c>
      <c r="C969" s="797"/>
      <c r="D969" s="797"/>
      <c r="E969" s="797"/>
      <c r="F969" s="797"/>
      <c r="G969" s="797"/>
      <c r="H969" s="797"/>
      <c r="I969" s="797"/>
      <c r="J969" s="797"/>
      <c r="K969" s="797"/>
      <c r="L969" s="797"/>
    </row>
    <row r="970" spans="1:12" ht="18.75" thickBot="1" x14ac:dyDescent="0.3">
      <c r="A970" s="581"/>
      <c r="B970" s="583"/>
      <c r="C970" s="583"/>
      <c r="D970" s="583"/>
      <c r="E970" s="583"/>
      <c r="F970" s="583"/>
      <c r="G970" s="583"/>
      <c r="H970" s="583"/>
      <c r="I970" s="583"/>
      <c r="J970" s="585"/>
      <c r="K970" s="585"/>
      <c r="L970" s="585"/>
    </row>
    <row r="971" spans="1:12" ht="18" customHeight="1" x14ac:dyDescent="0.25">
      <c r="A971" s="581"/>
      <c r="B971" s="863" t="s">
        <v>253</v>
      </c>
      <c r="C971" s="864"/>
      <c r="D971" s="865"/>
      <c r="E971" s="69" t="s">
        <v>193</v>
      </c>
      <c r="F971" s="41"/>
      <c r="G971" s="583"/>
      <c r="H971" s="583"/>
      <c r="I971" s="583"/>
      <c r="J971" s="585"/>
      <c r="K971" s="585"/>
      <c r="L971" s="585"/>
    </row>
    <row r="972" spans="1:12" ht="18.75" thickBot="1" x14ac:dyDescent="0.3">
      <c r="A972" s="581"/>
      <c r="B972" s="866"/>
      <c r="C972" s="867"/>
      <c r="D972" s="868"/>
      <c r="E972" s="121" t="s">
        <v>234</v>
      </c>
      <c r="F972" s="41"/>
      <c r="G972" s="583"/>
      <c r="H972" s="583"/>
      <c r="I972" s="583"/>
      <c r="J972" s="585"/>
      <c r="K972" s="585"/>
      <c r="L972" s="585"/>
    </row>
    <row r="973" spans="1:12" ht="18.75" thickBot="1" x14ac:dyDescent="0.3">
      <c r="A973" s="581"/>
      <c r="B973" s="117">
        <v>0</v>
      </c>
      <c r="C973" s="406" t="s">
        <v>8</v>
      </c>
      <c r="D973" s="153">
        <v>11842</v>
      </c>
      <c r="E973" s="82">
        <v>1</v>
      </c>
      <c r="F973" s="41"/>
      <c r="G973" s="583"/>
      <c r="H973" s="583"/>
      <c r="I973" s="583"/>
      <c r="J973" s="585"/>
      <c r="K973" s="585"/>
      <c r="L973" s="585"/>
    </row>
    <row r="974" spans="1:12" ht="18.75" thickBot="1" x14ac:dyDescent="0.3">
      <c r="A974" s="581"/>
      <c r="B974" s="41"/>
      <c r="C974" s="41"/>
      <c r="D974" s="287" t="s">
        <v>23</v>
      </c>
      <c r="E974" s="23">
        <v>1</v>
      </c>
      <c r="F974" s="41"/>
      <c r="G974" s="583"/>
      <c r="H974" s="583"/>
      <c r="I974" s="583"/>
      <c r="J974" s="585"/>
      <c r="K974" s="585"/>
      <c r="L974" s="585"/>
    </row>
    <row r="975" spans="1:12" ht="18.75" thickBot="1" x14ac:dyDescent="0.3">
      <c r="A975" s="581"/>
      <c r="B975" s="41"/>
      <c r="C975" s="41"/>
      <c r="D975" s="59"/>
      <c r="E975" s="41"/>
      <c r="F975" s="41"/>
      <c r="G975" s="583"/>
      <c r="H975" s="583"/>
      <c r="I975" s="583"/>
      <c r="J975" s="585"/>
      <c r="K975" s="585"/>
      <c r="L975" s="585"/>
    </row>
    <row r="976" spans="1:12" ht="18" customHeight="1" x14ac:dyDescent="0.2">
      <c r="A976" s="581"/>
      <c r="B976" s="832" t="s">
        <v>304</v>
      </c>
      <c r="C976" s="833"/>
      <c r="D976" s="833"/>
      <c r="E976" s="833"/>
      <c r="F976" s="833"/>
      <c r="G976" s="833"/>
      <c r="H976" s="833"/>
      <c r="I976" s="833"/>
      <c r="J976" s="834"/>
      <c r="K976" s="856">
        <v>1</v>
      </c>
      <c r="L976" s="840" t="s">
        <v>234</v>
      </c>
    </row>
    <row r="977" spans="1:12" ht="18" x14ac:dyDescent="0.2">
      <c r="A977" s="581"/>
      <c r="B977" s="876"/>
      <c r="C977" s="877"/>
      <c r="D977" s="877"/>
      <c r="E977" s="877"/>
      <c r="F977" s="877"/>
      <c r="G977" s="877"/>
      <c r="H977" s="877"/>
      <c r="I977" s="877"/>
      <c r="J977" s="878"/>
      <c r="K977" s="857"/>
      <c r="L977" s="862"/>
    </row>
    <row r="978" spans="1:12" ht="18.75" thickBot="1" x14ac:dyDescent="0.25">
      <c r="A978" s="581"/>
      <c r="B978" s="835"/>
      <c r="C978" s="836"/>
      <c r="D978" s="836"/>
      <c r="E978" s="836"/>
      <c r="F978" s="836"/>
      <c r="G978" s="836"/>
      <c r="H978" s="836"/>
      <c r="I978" s="836"/>
      <c r="J978" s="837"/>
      <c r="K978" s="858"/>
      <c r="L978" s="841"/>
    </row>
    <row r="979" spans="1:12" ht="18" x14ac:dyDescent="0.25">
      <c r="A979" s="581"/>
      <c r="B979" s="583"/>
      <c r="C979" s="583"/>
      <c r="D979" s="583"/>
      <c r="E979" s="583"/>
      <c r="F979" s="583"/>
      <c r="G979" s="583"/>
      <c r="H979" s="583"/>
      <c r="I979" s="583"/>
      <c r="J979" s="585"/>
      <c r="K979" s="585"/>
      <c r="L979" s="585"/>
    </row>
    <row r="980" spans="1:12" ht="36" customHeight="1" x14ac:dyDescent="0.25">
      <c r="A980" s="581" t="s">
        <v>303</v>
      </c>
      <c r="B980" s="797" t="s">
        <v>465</v>
      </c>
      <c r="C980" s="797"/>
      <c r="D980" s="797"/>
      <c r="E980" s="797"/>
      <c r="F980" s="797"/>
      <c r="G980" s="797"/>
      <c r="H980" s="797"/>
      <c r="I980" s="797"/>
      <c r="J980" s="797"/>
      <c r="K980" s="585"/>
      <c r="L980" s="585"/>
    </row>
    <row r="981" spans="1:12" ht="18.75" thickBot="1" x14ac:dyDescent="0.3">
      <c r="A981" s="581"/>
      <c r="B981" s="583"/>
      <c r="C981" s="583"/>
      <c r="D981" s="583"/>
      <c r="E981" s="583"/>
      <c r="F981" s="583"/>
      <c r="G981" s="583"/>
      <c r="H981" s="583"/>
      <c r="I981" s="583"/>
      <c r="J981" s="585"/>
      <c r="K981" s="585"/>
      <c r="L981" s="585"/>
    </row>
    <row r="982" spans="1:12" ht="47.25" x14ac:dyDescent="0.25">
      <c r="A982" s="581"/>
      <c r="B982" s="842" t="s">
        <v>452</v>
      </c>
      <c r="C982" s="469" t="s">
        <v>453</v>
      </c>
      <c r="D982" s="469" t="s">
        <v>383</v>
      </c>
      <c r="E982" s="470" t="s">
        <v>444</v>
      </c>
      <c r="F982" s="550" t="s">
        <v>450</v>
      </c>
      <c r="G982" s="482"/>
      <c r="H982" s="583"/>
      <c r="I982" s="583"/>
      <c r="J982" s="585"/>
      <c r="K982" s="585"/>
      <c r="L982" s="585"/>
    </row>
    <row r="983" spans="1:12" ht="18" x14ac:dyDescent="0.25">
      <c r="A983" s="581"/>
      <c r="B983" s="843"/>
      <c r="C983" s="474" t="s">
        <v>337</v>
      </c>
      <c r="D983" s="475" t="s">
        <v>352</v>
      </c>
      <c r="E983" s="475" t="s">
        <v>10</v>
      </c>
      <c r="F983" s="551" t="s">
        <v>10</v>
      </c>
      <c r="G983" s="482"/>
      <c r="H983" s="583"/>
      <c r="I983" s="583"/>
      <c r="J983" s="585"/>
      <c r="K983" s="585"/>
      <c r="L983" s="585"/>
    </row>
    <row r="984" spans="1:12" ht="18.75" thickBot="1" x14ac:dyDescent="0.3">
      <c r="A984" s="581"/>
      <c r="B984" s="844"/>
      <c r="C984" s="478">
        <v>2</v>
      </c>
      <c r="D984" s="544">
        <v>2</v>
      </c>
      <c r="E984" s="480">
        <v>12.389108119634763</v>
      </c>
      <c r="F984" s="545">
        <v>49.556432478539051</v>
      </c>
      <c r="G984" s="482"/>
      <c r="H984" s="583"/>
      <c r="I984" s="583"/>
      <c r="J984" s="585"/>
      <c r="K984" s="585"/>
      <c r="L984" s="585"/>
    </row>
    <row r="985" spans="1:12" ht="18.75" thickBot="1" x14ac:dyDescent="0.3">
      <c r="A985" s="581"/>
      <c r="B985" s="482"/>
      <c r="C985" s="482"/>
      <c r="D985" s="482"/>
      <c r="E985" s="483" t="s">
        <v>23</v>
      </c>
      <c r="F985" s="484">
        <v>49.556432478539051</v>
      </c>
      <c r="G985" s="482"/>
      <c r="H985" s="583"/>
      <c r="I985" s="583"/>
      <c r="J985" s="585"/>
      <c r="K985" s="585"/>
      <c r="L985" s="585"/>
    </row>
    <row r="986" spans="1:12" ht="18.75" thickBot="1" x14ac:dyDescent="0.3">
      <c r="A986" s="581"/>
      <c r="B986" s="482"/>
      <c r="C986" s="482"/>
      <c r="D986" s="482"/>
      <c r="E986" s="464"/>
      <c r="F986" s="464"/>
      <c r="G986" s="482"/>
      <c r="H986" s="583"/>
      <c r="I986" s="583"/>
      <c r="J986" s="585"/>
      <c r="K986" s="585"/>
      <c r="L986" s="585"/>
    </row>
    <row r="987" spans="1:12" ht="18" customHeight="1" x14ac:dyDescent="0.2">
      <c r="A987" s="581"/>
      <c r="B987" s="832" t="s">
        <v>465</v>
      </c>
      <c r="C987" s="833"/>
      <c r="D987" s="833"/>
      <c r="E987" s="833"/>
      <c r="F987" s="833"/>
      <c r="G987" s="833"/>
      <c r="H987" s="833"/>
      <c r="I987" s="833"/>
      <c r="J987" s="834"/>
      <c r="K987" s="856">
        <v>49.556432478539051</v>
      </c>
      <c r="L987" s="840" t="s">
        <v>10</v>
      </c>
    </row>
    <row r="988" spans="1:12" ht="18" x14ac:dyDescent="0.2">
      <c r="A988" s="581"/>
      <c r="B988" s="876"/>
      <c r="C988" s="877"/>
      <c r="D988" s="877"/>
      <c r="E988" s="877"/>
      <c r="F988" s="877"/>
      <c r="G988" s="877"/>
      <c r="H988" s="877"/>
      <c r="I988" s="877"/>
      <c r="J988" s="878"/>
      <c r="K988" s="857"/>
      <c r="L988" s="862"/>
    </row>
    <row r="989" spans="1:12" ht="18.75" thickBot="1" x14ac:dyDescent="0.25">
      <c r="A989" s="581"/>
      <c r="B989" s="835"/>
      <c r="C989" s="836"/>
      <c r="D989" s="836"/>
      <c r="E989" s="836"/>
      <c r="F989" s="836"/>
      <c r="G989" s="836"/>
      <c r="H989" s="836"/>
      <c r="I989" s="836"/>
      <c r="J989" s="837"/>
      <c r="K989" s="858"/>
      <c r="L989" s="841"/>
    </row>
    <row r="990" spans="1:12" ht="18" x14ac:dyDescent="0.25">
      <c r="A990" s="581"/>
      <c r="B990" s="583"/>
      <c r="C990" s="583"/>
      <c r="D990" s="583"/>
      <c r="E990" s="583"/>
      <c r="F990" s="583"/>
      <c r="G990" s="583"/>
      <c r="H990" s="583"/>
      <c r="I990" s="583"/>
      <c r="J990" s="585"/>
      <c r="K990" s="585"/>
      <c r="L990" s="585"/>
    </row>
    <row r="991" spans="1:12" ht="18" customHeight="1" x14ac:dyDescent="0.25">
      <c r="A991" s="581" t="s">
        <v>305</v>
      </c>
      <c r="B991" s="797" t="s">
        <v>307</v>
      </c>
      <c r="C991" s="797"/>
      <c r="D991" s="797"/>
      <c r="E991" s="797"/>
      <c r="F991" s="797"/>
      <c r="G991" s="797"/>
      <c r="H991" s="797"/>
      <c r="I991" s="797"/>
      <c r="J991" s="585"/>
      <c r="K991" s="585"/>
      <c r="L991" s="585"/>
    </row>
    <row r="992" spans="1:12" ht="18.75" thickBot="1" x14ac:dyDescent="0.3">
      <c r="A992" s="581"/>
      <c r="B992" s="583"/>
      <c r="C992" s="583"/>
      <c r="D992" s="583"/>
      <c r="E992" s="583"/>
      <c r="F992" s="583"/>
      <c r="G992" s="583"/>
      <c r="H992" s="583"/>
      <c r="I992" s="583"/>
      <c r="J992" s="585"/>
      <c r="K992" s="585"/>
      <c r="L992" s="585"/>
    </row>
    <row r="993" spans="1:12" ht="31.5" x14ac:dyDescent="0.25">
      <c r="A993" s="581"/>
      <c r="B993" s="563" t="s">
        <v>401</v>
      </c>
      <c r="C993" s="469" t="s">
        <v>402</v>
      </c>
      <c r="D993" s="469" t="s">
        <v>403</v>
      </c>
      <c r="E993" s="470" t="s">
        <v>404</v>
      </c>
      <c r="F993" s="550" t="s">
        <v>405</v>
      </c>
      <c r="G993" s="482"/>
      <c r="H993" s="583"/>
      <c r="I993" s="583"/>
      <c r="J993" s="585"/>
      <c r="K993" s="585"/>
      <c r="L993" s="585"/>
    </row>
    <row r="994" spans="1:12" ht="18" x14ac:dyDescent="0.25">
      <c r="A994" s="581"/>
      <c r="B994" s="564"/>
      <c r="C994" s="474" t="s">
        <v>406</v>
      </c>
      <c r="D994" s="475" t="s">
        <v>10</v>
      </c>
      <c r="E994" s="475" t="s">
        <v>352</v>
      </c>
      <c r="F994" s="551" t="s">
        <v>242</v>
      </c>
      <c r="G994" s="482"/>
      <c r="H994" s="583"/>
      <c r="I994" s="583"/>
      <c r="J994" s="585"/>
      <c r="K994" s="585"/>
      <c r="L994" s="585"/>
    </row>
    <row r="995" spans="1:12" ht="18.75" thickBot="1" x14ac:dyDescent="0.3">
      <c r="A995" s="581"/>
      <c r="B995" s="477" t="s">
        <v>416</v>
      </c>
      <c r="C995" s="478">
        <v>0.56000000000000005</v>
      </c>
      <c r="D995" s="544">
        <v>48.89</v>
      </c>
      <c r="E995" s="544">
        <v>2</v>
      </c>
      <c r="F995" s="545">
        <v>54.756800000000005</v>
      </c>
      <c r="G995" s="482"/>
      <c r="H995" s="583"/>
      <c r="I995" s="583"/>
      <c r="J995" s="585"/>
      <c r="K995" s="585"/>
      <c r="L995" s="585"/>
    </row>
    <row r="996" spans="1:12" ht="18.75" thickBot="1" x14ac:dyDescent="0.3">
      <c r="A996" s="581"/>
      <c r="B996" s="482"/>
      <c r="C996" s="482"/>
      <c r="D996" s="482"/>
      <c r="E996" s="483" t="s">
        <v>23</v>
      </c>
      <c r="F996" s="484">
        <v>54.756800000000005</v>
      </c>
      <c r="G996" s="482"/>
      <c r="H996" s="583"/>
      <c r="I996" s="583"/>
      <c r="J996" s="585"/>
      <c r="K996" s="585"/>
      <c r="L996" s="585"/>
    </row>
    <row r="997" spans="1:12" ht="18.75" thickBot="1" x14ac:dyDescent="0.3">
      <c r="A997" s="581"/>
      <c r="B997" s="482"/>
      <c r="C997" s="482"/>
      <c r="D997" s="482"/>
      <c r="E997" s="482"/>
      <c r="F997" s="482"/>
      <c r="G997" s="482"/>
      <c r="H997" s="583"/>
      <c r="I997" s="583"/>
      <c r="J997" s="585"/>
      <c r="K997" s="585"/>
      <c r="L997" s="585"/>
    </row>
    <row r="998" spans="1:12" ht="18.75" customHeight="1" thickBot="1" x14ac:dyDescent="0.3">
      <c r="A998" s="581"/>
      <c r="B998" s="811" t="s">
        <v>307</v>
      </c>
      <c r="C998" s="812"/>
      <c r="D998" s="812"/>
      <c r="E998" s="813"/>
      <c r="F998" s="615">
        <v>54.756800000000005</v>
      </c>
      <c r="G998" s="596" t="s">
        <v>242</v>
      </c>
      <c r="H998" s="583"/>
      <c r="I998" s="583"/>
      <c r="J998" s="585"/>
      <c r="K998" s="585"/>
      <c r="L998" s="585"/>
    </row>
    <row r="999" spans="1:12" ht="18" x14ac:dyDescent="0.25">
      <c r="A999" s="581"/>
      <c r="B999" s="583"/>
      <c r="C999" s="583"/>
      <c r="D999" s="583"/>
      <c r="E999" s="583"/>
      <c r="F999" s="583"/>
      <c r="G999" s="583"/>
      <c r="H999" s="583"/>
      <c r="I999" s="583"/>
      <c r="J999" s="585"/>
      <c r="K999" s="585"/>
      <c r="L999" s="585"/>
    </row>
    <row r="1000" spans="1:12" ht="36" customHeight="1" x14ac:dyDescent="0.25">
      <c r="A1000" s="581" t="s">
        <v>306</v>
      </c>
      <c r="B1000" s="797" t="s">
        <v>464</v>
      </c>
      <c r="C1000" s="797"/>
      <c r="D1000" s="797"/>
      <c r="E1000" s="797"/>
      <c r="F1000" s="797"/>
      <c r="G1000" s="797"/>
      <c r="H1000" s="797"/>
      <c r="I1000" s="797"/>
      <c r="J1000" s="797"/>
      <c r="K1000" s="797"/>
      <c r="L1000" s="797"/>
    </row>
    <row r="1001" spans="1:12" ht="18.75" thickBot="1" x14ac:dyDescent="0.3">
      <c r="A1001" s="581"/>
      <c r="B1001" s="583"/>
      <c r="C1001" s="583"/>
      <c r="D1001" s="583"/>
      <c r="E1001" s="583"/>
      <c r="F1001" s="583"/>
      <c r="G1001" s="583"/>
      <c r="H1001" s="583"/>
      <c r="I1001" s="583"/>
      <c r="J1001" s="585"/>
      <c r="K1001" s="585"/>
      <c r="L1001" s="585"/>
    </row>
    <row r="1002" spans="1:12" ht="63" x14ac:dyDescent="0.25">
      <c r="A1002" s="581"/>
      <c r="B1002" s="842" t="s">
        <v>454</v>
      </c>
      <c r="C1002" s="469" t="s">
        <v>455</v>
      </c>
      <c r="D1002" s="469" t="s">
        <v>456</v>
      </c>
      <c r="E1002" s="565" t="s">
        <v>457</v>
      </c>
      <c r="F1002" s="482"/>
      <c r="G1002" s="583"/>
      <c r="H1002" s="583"/>
      <c r="I1002" s="583"/>
      <c r="J1002" s="585"/>
      <c r="K1002" s="585"/>
      <c r="L1002" s="585"/>
    </row>
    <row r="1003" spans="1:12" ht="18" x14ac:dyDescent="0.25">
      <c r="A1003" s="581"/>
      <c r="B1003" s="843"/>
      <c r="C1003" s="474" t="s">
        <v>406</v>
      </c>
      <c r="D1003" s="474" t="s">
        <v>337</v>
      </c>
      <c r="E1003" s="551" t="s">
        <v>241</v>
      </c>
      <c r="F1003" s="482"/>
      <c r="G1003" s="583"/>
      <c r="H1003" s="583"/>
      <c r="I1003" s="583"/>
      <c r="J1003" s="585"/>
      <c r="K1003" s="585"/>
      <c r="L1003" s="585"/>
    </row>
    <row r="1004" spans="1:12" ht="18.75" thickBot="1" x14ac:dyDescent="0.3">
      <c r="A1004" s="581"/>
      <c r="B1004" s="844"/>
      <c r="C1004" s="478">
        <v>255.51</v>
      </c>
      <c r="D1004" s="566">
        <v>2</v>
      </c>
      <c r="E1004" s="535">
        <v>511.02</v>
      </c>
      <c r="F1004" s="482"/>
      <c r="G1004" s="583"/>
      <c r="H1004" s="583"/>
      <c r="I1004" s="583"/>
      <c r="J1004" s="585"/>
      <c r="K1004" s="585"/>
      <c r="L1004" s="585"/>
    </row>
    <row r="1005" spans="1:12" ht="18.75" thickBot="1" x14ac:dyDescent="0.3">
      <c r="A1005" s="581"/>
      <c r="B1005" s="567"/>
      <c r="C1005" s="567"/>
      <c r="D1005" s="483" t="s">
        <v>23</v>
      </c>
      <c r="E1005" s="484">
        <v>511.02</v>
      </c>
      <c r="F1005" s="482"/>
      <c r="G1005" s="583"/>
      <c r="H1005" s="583"/>
      <c r="I1005" s="583"/>
      <c r="J1005" s="585"/>
      <c r="K1005" s="585"/>
      <c r="L1005" s="585"/>
    </row>
    <row r="1006" spans="1:12" ht="18.75" thickBot="1" x14ac:dyDescent="0.3">
      <c r="A1006" s="581"/>
      <c r="B1006" s="520"/>
      <c r="C1006" s="520"/>
      <c r="D1006" s="482"/>
      <c r="E1006" s="464"/>
      <c r="F1006" s="536"/>
      <c r="G1006" s="583"/>
      <c r="H1006" s="583"/>
      <c r="I1006" s="583"/>
      <c r="J1006" s="585"/>
      <c r="K1006" s="585"/>
      <c r="L1006" s="585"/>
    </row>
    <row r="1007" spans="1:12" ht="18" customHeight="1" x14ac:dyDescent="0.2">
      <c r="A1007" s="581"/>
      <c r="B1007" s="832" t="s">
        <v>464</v>
      </c>
      <c r="C1007" s="833"/>
      <c r="D1007" s="833"/>
      <c r="E1007" s="833"/>
      <c r="F1007" s="833"/>
      <c r="G1007" s="833"/>
      <c r="H1007" s="833"/>
      <c r="I1007" s="833"/>
      <c r="J1007" s="834"/>
      <c r="K1007" s="856">
        <v>511.02</v>
      </c>
      <c r="L1007" s="840" t="s">
        <v>241</v>
      </c>
    </row>
    <row r="1008" spans="1:12" ht="18" x14ac:dyDescent="0.2">
      <c r="A1008" s="581"/>
      <c r="B1008" s="876"/>
      <c r="C1008" s="877"/>
      <c r="D1008" s="877"/>
      <c r="E1008" s="877"/>
      <c r="F1008" s="877"/>
      <c r="G1008" s="877"/>
      <c r="H1008" s="877"/>
      <c r="I1008" s="877"/>
      <c r="J1008" s="878"/>
      <c r="K1008" s="857"/>
      <c r="L1008" s="862"/>
    </row>
    <row r="1009" spans="1:12" ht="18.75" thickBot="1" x14ac:dyDescent="0.25">
      <c r="A1009" s="581"/>
      <c r="B1009" s="835"/>
      <c r="C1009" s="836"/>
      <c r="D1009" s="836"/>
      <c r="E1009" s="836"/>
      <c r="F1009" s="836"/>
      <c r="G1009" s="836"/>
      <c r="H1009" s="836"/>
      <c r="I1009" s="836"/>
      <c r="J1009" s="837"/>
      <c r="K1009" s="858"/>
      <c r="L1009" s="841"/>
    </row>
    <row r="1010" spans="1:12" ht="18" x14ac:dyDescent="0.25">
      <c r="A1010" s="581"/>
      <c r="B1010" s="583"/>
      <c r="C1010" s="583"/>
      <c r="D1010" s="583"/>
      <c r="E1010" s="583"/>
      <c r="F1010" s="583"/>
      <c r="G1010" s="583"/>
      <c r="H1010" s="583"/>
      <c r="I1010" s="583"/>
      <c r="J1010" s="585"/>
      <c r="K1010" s="585"/>
      <c r="L1010" s="585"/>
    </row>
    <row r="1011" spans="1:12" ht="18" customHeight="1" x14ac:dyDescent="0.25">
      <c r="A1011" s="581" t="s">
        <v>308</v>
      </c>
      <c r="B1011" s="797" t="s">
        <v>310</v>
      </c>
      <c r="C1011" s="797"/>
      <c r="D1011" s="797"/>
      <c r="E1011" s="797"/>
      <c r="F1011" s="797"/>
      <c r="G1011" s="797"/>
      <c r="H1011" s="797"/>
      <c r="I1011" s="797"/>
      <c r="J1011" s="585"/>
      <c r="K1011" s="585"/>
      <c r="L1011" s="585"/>
    </row>
    <row r="1012" spans="1:12" ht="18.75" thickBot="1" x14ac:dyDescent="0.3">
      <c r="A1012" s="581"/>
      <c r="B1012" s="583"/>
      <c r="C1012" s="583"/>
      <c r="D1012" s="583"/>
      <c r="E1012" s="583"/>
      <c r="F1012" s="583"/>
      <c r="G1012" s="583"/>
      <c r="H1012" s="583"/>
      <c r="I1012" s="583"/>
      <c r="J1012" s="585"/>
      <c r="K1012" s="585"/>
      <c r="L1012" s="585"/>
    </row>
    <row r="1013" spans="1:12" ht="31.5" customHeight="1" x14ac:dyDescent="0.25">
      <c r="A1013" s="581"/>
      <c r="B1013" s="850" t="s">
        <v>458</v>
      </c>
      <c r="C1013" s="879"/>
      <c r="D1013" s="766" t="s">
        <v>76</v>
      </c>
      <c r="E1013" s="469" t="s">
        <v>459</v>
      </c>
      <c r="F1013" s="469" t="s">
        <v>456</v>
      </c>
      <c r="G1013" s="472" t="s">
        <v>436</v>
      </c>
      <c r="H1013" s="583"/>
      <c r="I1013" s="583"/>
      <c r="J1013" s="585"/>
      <c r="K1013" s="585"/>
      <c r="L1013" s="585"/>
    </row>
    <row r="1014" spans="1:12" ht="18" x14ac:dyDescent="0.25">
      <c r="A1014" s="581"/>
      <c r="B1014" s="852"/>
      <c r="C1014" s="880"/>
      <c r="D1014" s="767" t="s">
        <v>460</v>
      </c>
      <c r="E1014" s="474" t="s">
        <v>460</v>
      </c>
      <c r="F1014" s="475" t="s">
        <v>352</v>
      </c>
      <c r="G1014" s="551" t="s">
        <v>241</v>
      </c>
      <c r="H1014" s="583"/>
      <c r="I1014" s="583"/>
      <c r="J1014" s="585"/>
      <c r="K1014" s="585"/>
      <c r="L1014" s="585"/>
    </row>
    <row r="1015" spans="1:12" ht="18.75" thickBot="1" x14ac:dyDescent="0.3">
      <c r="A1015" s="581"/>
      <c r="B1015" s="854"/>
      <c r="C1015" s="881"/>
      <c r="D1015" s="656">
        <v>6</v>
      </c>
      <c r="E1015" s="566">
        <v>48.884999999999998</v>
      </c>
      <c r="F1015" s="544">
        <v>2</v>
      </c>
      <c r="G1015" s="545">
        <v>586.62</v>
      </c>
      <c r="H1015" s="583"/>
      <c r="I1015" s="583"/>
      <c r="J1015" s="585"/>
      <c r="K1015" s="585"/>
      <c r="L1015" s="585"/>
    </row>
    <row r="1016" spans="1:12" ht="18.75" thickBot="1" x14ac:dyDescent="0.3">
      <c r="A1016" s="581"/>
      <c r="B1016" s="567"/>
      <c r="D1016" s="567"/>
      <c r="E1016" s="41"/>
      <c r="F1016" s="483" t="s">
        <v>23</v>
      </c>
      <c r="G1016" s="484">
        <v>586.62</v>
      </c>
      <c r="H1016" s="583"/>
      <c r="I1016" s="583"/>
      <c r="J1016" s="585"/>
      <c r="K1016" s="585"/>
      <c r="L1016" s="585"/>
    </row>
    <row r="1017" spans="1:12" ht="18.75" thickBot="1" x14ac:dyDescent="0.3">
      <c r="A1017" s="581"/>
      <c r="B1017" s="520"/>
      <c r="C1017" s="520"/>
      <c r="D1017" s="482"/>
      <c r="E1017" s="464"/>
      <c r="F1017" s="482"/>
      <c r="G1017" s="482"/>
      <c r="H1017" s="583"/>
      <c r="I1017" s="583"/>
      <c r="J1017" s="585"/>
      <c r="K1017" s="585"/>
      <c r="L1017" s="585"/>
    </row>
    <row r="1018" spans="1:12" ht="33" customHeight="1" thickBot="1" x14ac:dyDescent="0.25">
      <c r="A1018" s="581"/>
      <c r="B1018" s="811" t="s">
        <v>310</v>
      </c>
      <c r="C1018" s="812"/>
      <c r="D1018" s="812"/>
      <c r="E1018" s="812"/>
      <c r="F1018" s="812"/>
      <c r="G1018" s="813"/>
      <c r="H1018" s="427">
        <v>586.62</v>
      </c>
      <c r="I1018" s="596" t="s">
        <v>10</v>
      </c>
      <c r="J1018" s="585"/>
      <c r="K1018" s="585"/>
      <c r="L1018" s="585"/>
    </row>
    <row r="1019" spans="1:12" ht="18" x14ac:dyDescent="0.25">
      <c r="A1019" s="581"/>
      <c r="B1019" s="583"/>
      <c r="C1019" s="583"/>
      <c r="D1019" s="583"/>
      <c r="E1019" s="583"/>
      <c r="F1019" s="583"/>
      <c r="G1019" s="583"/>
      <c r="H1019" s="583"/>
      <c r="I1019" s="583"/>
      <c r="J1019" s="585"/>
      <c r="K1019" s="585"/>
      <c r="L1019" s="585"/>
    </row>
    <row r="1020" spans="1:12" ht="18" x14ac:dyDescent="0.2">
      <c r="A1020" s="581" t="s">
        <v>309</v>
      </c>
      <c r="B1020" s="869" t="s">
        <v>311</v>
      </c>
      <c r="C1020" s="869"/>
      <c r="D1020" s="869"/>
      <c r="E1020" s="869"/>
      <c r="F1020" s="869"/>
      <c r="G1020" s="869"/>
      <c r="H1020" s="869"/>
      <c r="I1020" s="869"/>
      <c r="J1020" s="585"/>
      <c r="K1020" s="585"/>
      <c r="L1020" s="585"/>
    </row>
    <row r="1021" spans="1:12" ht="18.75" thickBot="1" x14ac:dyDescent="0.3">
      <c r="A1021" s="581"/>
      <c r="B1021" s="583"/>
      <c r="C1021" s="583"/>
      <c r="D1021" s="583"/>
      <c r="E1021" s="583"/>
      <c r="F1021" s="583"/>
      <c r="G1021" s="583"/>
      <c r="H1021" s="583"/>
      <c r="I1021" s="583"/>
      <c r="J1021" s="585"/>
      <c r="K1021" s="585"/>
      <c r="L1021" s="585"/>
    </row>
    <row r="1022" spans="1:12" ht="47.25" customHeight="1" x14ac:dyDescent="0.2">
      <c r="A1022" s="581"/>
      <c r="B1022" s="850" t="s">
        <v>458</v>
      </c>
      <c r="C1022" s="879"/>
      <c r="D1022" s="870" t="s">
        <v>461</v>
      </c>
      <c r="E1022" s="871"/>
      <c r="F1022" s="469" t="s">
        <v>456</v>
      </c>
      <c r="G1022" s="472" t="s">
        <v>462</v>
      </c>
      <c r="L1022" s="585"/>
    </row>
    <row r="1023" spans="1:12" ht="18" x14ac:dyDescent="0.2">
      <c r="A1023" s="581"/>
      <c r="B1023" s="852"/>
      <c r="C1023" s="880"/>
      <c r="D1023" s="872" t="s">
        <v>406</v>
      </c>
      <c r="E1023" s="873"/>
      <c r="F1023" s="475" t="s">
        <v>352</v>
      </c>
      <c r="G1023" s="551" t="s">
        <v>241</v>
      </c>
      <c r="L1023" s="585"/>
    </row>
    <row r="1024" spans="1:12" ht="18.75" thickBot="1" x14ac:dyDescent="0.25">
      <c r="A1024" s="581"/>
      <c r="B1024" s="854"/>
      <c r="C1024" s="881"/>
      <c r="D1024" s="874">
        <v>605.375</v>
      </c>
      <c r="E1024" s="875"/>
      <c r="F1024" s="544">
        <v>2</v>
      </c>
      <c r="G1024" s="545">
        <v>1210.75</v>
      </c>
      <c r="L1024" s="585"/>
    </row>
    <row r="1025" spans="1:12" ht="18.75" thickBot="1" x14ac:dyDescent="0.25">
      <c r="A1025" s="581"/>
      <c r="B1025" s="567"/>
      <c r="D1025" s="567"/>
      <c r="E1025" s="585"/>
      <c r="F1025" s="657" t="s">
        <v>23</v>
      </c>
      <c r="G1025" s="658">
        <v>1210.75</v>
      </c>
      <c r="L1025" s="585"/>
    </row>
    <row r="1026" spans="1:12" ht="18.75" thickBot="1" x14ac:dyDescent="0.3">
      <c r="A1026" s="581"/>
      <c r="B1026" s="520"/>
      <c r="C1026" s="520"/>
      <c r="D1026" s="464"/>
      <c r="E1026" s="482"/>
      <c r="F1026" s="482"/>
      <c r="G1026" s="583"/>
      <c r="H1026" s="583"/>
      <c r="I1026" s="583"/>
      <c r="J1026" s="585"/>
      <c r="K1026" s="585"/>
      <c r="L1026" s="585"/>
    </row>
    <row r="1027" spans="1:12" ht="18.75" customHeight="1" thickBot="1" x14ac:dyDescent="0.3">
      <c r="A1027" s="581"/>
      <c r="B1027" s="811" t="s">
        <v>311</v>
      </c>
      <c r="C1027" s="812"/>
      <c r="D1027" s="812"/>
      <c r="E1027" s="813"/>
      <c r="F1027" s="615">
        <v>1210.75</v>
      </c>
      <c r="G1027" s="596" t="s">
        <v>241</v>
      </c>
      <c r="H1027" s="583"/>
      <c r="I1027" s="583"/>
      <c r="J1027" s="585"/>
      <c r="K1027" s="585"/>
      <c r="L1027" s="585"/>
    </row>
    <row r="1028" spans="1:12" ht="18" x14ac:dyDescent="0.25">
      <c r="A1028" s="581"/>
      <c r="B1028" s="583"/>
      <c r="C1028" s="583"/>
      <c r="D1028" s="583"/>
      <c r="E1028" s="583"/>
      <c r="F1028" s="583"/>
      <c r="G1028" s="583"/>
      <c r="H1028" s="583"/>
      <c r="I1028" s="583"/>
      <c r="J1028" s="585"/>
      <c r="K1028" s="585"/>
      <c r="L1028" s="585"/>
    </row>
    <row r="1029" spans="1:12" ht="20.25" x14ac:dyDescent="0.3">
      <c r="A1029" s="578">
        <v>8</v>
      </c>
      <c r="B1029" s="579" t="s">
        <v>312</v>
      </c>
      <c r="C1029" s="736"/>
      <c r="D1029" s="736"/>
      <c r="E1029" s="736"/>
      <c r="F1029" s="736"/>
      <c r="G1029" s="736"/>
      <c r="H1029" s="736"/>
      <c r="I1029" s="736"/>
      <c r="J1029" s="737"/>
      <c r="K1029" s="737"/>
      <c r="L1029" s="737"/>
    </row>
    <row r="1030" spans="1:12" x14ac:dyDescent="0.2">
      <c r="A1030" s="738"/>
      <c r="B1030" s="736"/>
      <c r="C1030" s="736"/>
      <c r="D1030" s="736"/>
      <c r="E1030" s="736"/>
      <c r="F1030" s="736"/>
      <c r="G1030" s="736"/>
      <c r="H1030" s="736"/>
      <c r="I1030" s="736"/>
      <c r="J1030" s="737"/>
      <c r="K1030" s="737"/>
      <c r="L1030" s="737"/>
    </row>
    <row r="1031" spans="1:12" ht="18" customHeight="1" x14ac:dyDescent="0.25">
      <c r="A1031" s="581" t="s">
        <v>313</v>
      </c>
      <c r="B1031" s="797" t="s">
        <v>73</v>
      </c>
      <c r="C1031" s="797"/>
      <c r="D1031" s="797"/>
      <c r="E1031" s="797"/>
      <c r="F1031" s="797"/>
      <c r="G1031" s="797"/>
      <c r="H1031" s="797"/>
      <c r="I1031" s="797"/>
      <c r="J1031" s="737"/>
      <c r="K1031" s="737"/>
      <c r="L1031" s="737"/>
    </row>
    <row r="1032" spans="1:12" ht="15" thickBot="1" x14ac:dyDescent="0.25">
      <c r="A1032" s="738"/>
      <c r="B1032" s="736"/>
      <c r="C1032" s="736"/>
      <c r="D1032" s="736"/>
      <c r="E1032" s="736"/>
      <c r="F1032" s="736"/>
      <c r="G1032" s="736"/>
      <c r="H1032" s="736"/>
      <c r="I1032" s="736"/>
      <c r="J1032" s="737"/>
      <c r="K1032" s="737"/>
      <c r="L1032" s="737"/>
    </row>
    <row r="1033" spans="1:12" ht="32.25" thickBot="1" x14ac:dyDescent="0.25">
      <c r="A1033" s="738"/>
      <c r="B1033" s="705" t="s">
        <v>498</v>
      </c>
      <c r="C1033" s="705" t="s">
        <v>507</v>
      </c>
      <c r="D1033" s="737"/>
      <c r="E1033" s="684"/>
      <c r="F1033" s="684"/>
      <c r="G1033" s="684"/>
      <c r="H1033" s="684"/>
      <c r="I1033" s="736"/>
      <c r="J1033" s="737"/>
      <c r="K1033" s="737"/>
      <c r="L1033" s="737"/>
    </row>
    <row r="1034" spans="1:12" ht="30.75" thickBot="1" x14ac:dyDescent="0.25">
      <c r="A1034" s="738"/>
      <c r="B1034" s="722" t="s">
        <v>499</v>
      </c>
      <c r="C1034" s="739">
        <f>+'8.1'!G9</f>
        <v>309.87</v>
      </c>
      <c r="D1034" s="737"/>
      <c r="E1034" s="684"/>
      <c r="F1034" s="684"/>
      <c r="G1034" s="684"/>
      <c r="H1034" s="684"/>
      <c r="I1034" s="736"/>
      <c r="J1034" s="737"/>
      <c r="K1034" s="737"/>
      <c r="L1034" s="737"/>
    </row>
    <row r="1035" spans="1:12" ht="16.5" thickBot="1" x14ac:dyDescent="0.3">
      <c r="A1035" s="738"/>
      <c r="B1035" s="691" t="s">
        <v>23</v>
      </c>
      <c r="C1035" s="691">
        <f>+C1034</f>
        <v>309.87</v>
      </c>
      <c r="D1035" s="737"/>
      <c r="E1035" s="684"/>
      <c r="F1035" s="684"/>
      <c r="G1035" s="684"/>
      <c r="H1035" s="684"/>
      <c r="I1035" s="736"/>
      <c r="J1035" s="737"/>
      <c r="K1035" s="737"/>
      <c r="L1035" s="737"/>
    </row>
    <row r="1036" spans="1:12" ht="15.75" thickBot="1" x14ac:dyDescent="0.25">
      <c r="A1036" s="738"/>
      <c r="B1036" s="692"/>
      <c r="C1036" s="694"/>
      <c r="D1036" s="695"/>
      <c r="E1036" s="684"/>
      <c r="F1036" s="684"/>
      <c r="G1036" s="688"/>
      <c r="H1036" s="695"/>
      <c r="I1036" s="736"/>
      <c r="J1036" s="737"/>
      <c r="K1036" s="737"/>
      <c r="L1036" s="737"/>
    </row>
    <row r="1037" spans="1:12" ht="16.5" customHeight="1" thickBot="1" x14ac:dyDescent="0.25">
      <c r="A1037" s="738"/>
      <c r="B1037" s="798" t="s">
        <v>73</v>
      </c>
      <c r="C1037" s="799"/>
      <c r="D1037" s="799"/>
      <c r="E1037" s="799"/>
      <c r="F1037" s="800"/>
      <c r="G1037" s="276">
        <f>+C1035</f>
        <v>309.87</v>
      </c>
      <c r="H1037" s="283" t="s">
        <v>242</v>
      </c>
      <c r="I1037" s="736"/>
      <c r="J1037" s="737"/>
      <c r="K1037" s="737"/>
      <c r="L1037" s="737"/>
    </row>
    <row r="1038" spans="1:12" x14ac:dyDescent="0.2">
      <c r="A1038" s="738"/>
      <c r="B1038" s="736"/>
      <c r="C1038" s="736"/>
      <c r="D1038" s="736"/>
      <c r="E1038" s="736"/>
      <c r="F1038" s="736"/>
      <c r="G1038" s="736"/>
      <c r="H1038" s="736"/>
      <c r="I1038" s="736"/>
      <c r="J1038" s="737"/>
      <c r="K1038" s="737"/>
      <c r="L1038" s="737"/>
    </row>
    <row r="1039" spans="1:12" ht="18" customHeight="1" x14ac:dyDescent="0.25">
      <c r="A1039" s="581" t="s">
        <v>314</v>
      </c>
      <c r="B1039" s="797" t="s">
        <v>483</v>
      </c>
      <c r="C1039" s="797"/>
      <c r="D1039" s="797"/>
      <c r="E1039" s="797"/>
      <c r="F1039" s="797"/>
      <c r="G1039" s="797"/>
      <c r="H1039" s="797"/>
      <c r="I1039" s="797"/>
      <c r="J1039" s="737"/>
      <c r="K1039" s="737"/>
      <c r="L1039" s="737"/>
    </row>
    <row r="1040" spans="1:12" ht="15" thickBot="1" x14ac:dyDescent="0.25">
      <c r="A1040" s="738"/>
      <c r="B1040" s="736"/>
      <c r="C1040" s="736"/>
      <c r="D1040" s="736"/>
      <c r="E1040" s="736"/>
      <c r="F1040" s="736"/>
      <c r="G1040" s="736"/>
      <c r="H1040" s="736"/>
      <c r="I1040" s="736"/>
      <c r="J1040" s="737"/>
      <c r="K1040" s="737"/>
      <c r="L1040" s="737"/>
    </row>
    <row r="1041" spans="1:12" ht="32.25" thickBot="1" x14ac:dyDescent="0.25">
      <c r="A1041" s="738"/>
      <c r="B1041" s="705" t="s">
        <v>498</v>
      </c>
      <c r="C1041" s="705" t="s">
        <v>507</v>
      </c>
      <c r="D1041" s="737"/>
      <c r="E1041" s="684"/>
      <c r="F1041" s="684"/>
      <c r="G1041" s="684"/>
      <c r="H1041" s="684"/>
      <c r="I1041" s="736"/>
      <c r="J1041" s="737"/>
      <c r="K1041" s="737"/>
      <c r="L1041" s="737"/>
    </row>
    <row r="1042" spans="1:12" ht="30.75" thickBot="1" x14ac:dyDescent="0.25">
      <c r="A1042" s="738"/>
      <c r="B1042" s="722" t="s">
        <v>499</v>
      </c>
      <c r="C1042" s="739">
        <f>+'8.2'!G9</f>
        <v>19.329999999999998</v>
      </c>
      <c r="D1042" s="737"/>
      <c r="E1042" s="684"/>
      <c r="F1042" s="684"/>
      <c r="G1042" s="684"/>
      <c r="H1042" s="684"/>
      <c r="I1042" s="736"/>
      <c r="J1042" s="737"/>
      <c r="K1042" s="737"/>
      <c r="L1042" s="737"/>
    </row>
    <row r="1043" spans="1:12" ht="16.5" thickBot="1" x14ac:dyDescent="0.3">
      <c r="A1043" s="738"/>
      <c r="B1043" s="691" t="s">
        <v>23</v>
      </c>
      <c r="C1043" s="691">
        <f>+C1042</f>
        <v>19.329999999999998</v>
      </c>
      <c r="D1043" s="737"/>
      <c r="E1043" s="684"/>
      <c r="F1043" s="684"/>
      <c r="G1043" s="684"/>
      <c r="H1043" s="684"/>
      <c r="I1043" s="736"/>
      <c r="J1043" s="737"/>
      <c r="K1043" s="737"/>
      <c r="L1043" s="737"/>
    </row>
    <row r="1044" spans="1:12" ht="15.75" thickBot="1" x14ac:dyDescent="0.25">
      <c r="A1044" s="738"/>
      <c r="B1044" s="692"/>
      <c r="C1044" s="694"/>
      <c r="D1044" s="695"/>
      <c r="E1044" s="684"/>
      <c r="F1044" s="684"/>
      <c r="G1044" s="688"/>
      <c r="H1044" s="695"/>
      <c r="I1044" s="736"/>
      <c r="J1044" s="737"/>
      <c r="K1044" s="737"/>
      <c r="L1044" s="737"/>
    </row>
    <row r="1045" spans="1:12" ht="16.5" customHeight="1" thickBot="1" x14ac:dyDescent="0.25">
      <c r="A1045" s="738"/>
      <c r="B1045" s="798" t="s">
        <v>483</v>
      </c>
      <c r="C1045" s="799"/>
      <c r="D1045" s="799"/>
      <c r="E1045" s="799"/>
      <c r="F1045" s="800"/>
      <c r="G1045" s="276">
        <f>+C1043</f>
        <v>19.329999999999998</v>
      </c>
      <c r="H1045" s="283" t="s">
        <v>242</v>
      </c>
      <c r="I1045" s="736"/>
      <c r="J1045" s="737"/>
      <c r="K1045" s="737"/>
      <c r="L1045" s="737"/>
    </row>
    <row r="1046" spans="1:12" x14ac:dyDescent="0.2">
      <c r="A1046" s="738"/>
      <c r="B1046" s="736"/>
      <c r="C1046" s="736"/>
      <c r="D1046" s="736"/>
      <c r="E1046" s="736"/>
      <c r="F1046" s="736"/>
      <c r="G1046" s="736"/>
      <c r="H1046" s="736"/>
      <c r="I1046" s="736"/>
      <c r="J1046" s="737"/>
      <c r="K1046" s="737"/>
      <c r="L1046" s="737"/>
    </row>
    <row r="1047" spans="1:12" ht="18" customHeight="1" x14ac:dyDescent="0.25">
      <c r="A1047" s="581" t="s">
        <v>315</v>
      </c>
      <c r="B1047" s="797" t="s">
        <v>293</v>
      </c>
      <c r="C1047" s="797"/>
      <c r="D1047" s="797"/>
      <c r="E1047" s="797"/>
      <c r="F1047" s="797"/>
      <c r="G1047" s="797"/>
      <c r="H1047" s="797"/>
      <c r="I1047" s="797"/>
      <c r="J1047" s="737"/>
      <c r="K1047" s="737"/>
      <c r="L1047" s="737"/>
    </row>
    <row r="1048" spans="1:12" ht="15" thickBot="1" x14ac:dyDescent="0.25">
      <c r="A1048" s="738"/>
      <c r="B1048" s="736"/>
      <c r="C1048" s="736"/>
      <c r="D1048" s="736"/>
      <c r="E1048" s="736"/>
      <c r="F1048" s="736"/>
      <c r="G1048" s="736"/>
      <c r="H1048" s="736"/>
      <c r="I1048" s="736"/>
      <c r="J1048" s="737"/>
      <c r="K1048" s="737"/>
      <c r="L1048" s="737"/>
    </row>
    <row r="1049" spans="1:12" ht="48" thickBot="1" x14ac:dyDescent="0.25">
      <c r="A1049" s="738"/>
      <c r="B1049" s="693" t="s">
        <v>508</v>
      </c>
      <c r="C1049" s="704" t="s">
        <v>509</v>
      </c>
      <c r="D1049" s="705" t="s">
        <v>500</v>
      </c>
      <c r="E1049" s="684"/>
      <c r="F1049" s="684"/>
      <c r="G1049" s="684"/>
      <c r="H1049" s="684"/>
      <c r="I1049" s="736"/>
      <c r="J1049" s="737"/>
      <c r="K1049" s="737"/>
      <c r="L1049" s="737"/>
    </row>
    <row r="1050" spans="1:12" ht="15.75" thickBot="1" x14ac:dyDescent="0.25">
      <c r="A1050" s="738"/>
      <c r="B1050" s="720">
        <f>+'8.3'!B6</f>
        <v>309.87</v>
      </c>
      <c r="C1050" s="715">
        <f>+'8.3'!C6</f>
        <v>80</v>
      </c>
      <c r="D1050" s="689">
        <f>+'8.3'!D6</f>
        <v>24.7896</v>
      </c>
      <c r="E1050" s="684"/>
      <c r="F1050" s="684"/>
      <c r="G1050" s="684"/>
      <c r="H1050" s="684"/>
      <c r="I1050" s="736"/>
      <c r="J1050" s="737"/>
      <c r="K1050" s="737"/>
      <c r="L1050" s="737"/>
    </row>
    <row r="1051" spans="1:12" ht="16.5" thickBot="1" x14ac:dyDescent="0.3">
      <c r="A1051" s="738"/>
      <c r="B1051" s="719"/>
      <c r="C1051" s="691" t="s">
        <v>23</v>
      </c>
      <c r="D1051" s="691">
        <f>+D1050</f>
        <v>24.7896</v>
      </c>
      <c r="E1051" s="684"/>
      <c r="F1051" s="684"/>
      <c r="G1051" s="684"/>
      <c r="H1051" s="684"/>
      <c r="I1051" s="736"/>
      <c r="J1051" s="737"/>
      <c r="K1051" s="737"/>
      <c r="L1051" s="737"/>
    </row>
    <row r="1052" spans="1:12" ht="15.75" thickBot="1" x14ac:dyDescent="0.25">
      <c r="A1052" s="738"/>
      <c r="B1052" s="692"/>
      <c r="C1052" s="694"/>
      <c r="D1052" s="695"/>
      <c r="E1052" s="684"/>
      <c r="F1052" s="684"/>
      <c r="G1052" s="688"/>
      <c r="H1052" s="695"/>
      <c r="I1052" s="736"/>
      <c r="J1052" s="737"/>
      <c r="K1052" s="737"/>
      <c r="L1052" s="737"/>
    </row>
    <row r="1053" spans="1:12" ht="16.5" customHeight="1" thickBot="1" x14ac:dyDescent="0.25">
      <c r="A1053" s="738"/>
      <c r="B1053" s="798" t="s">
        <v>293</v>
      </c>
      <c r="C1053" s="799"/>
      <c r="D1053" s="799"/>
      <c r="E1053" s="799"/>
      <c r="F1053" s="800"/>
      <c r="G1053" s="276">
        <f>+D1051</f>
        <v>24.7896</v>
      </c>
      <c r="H1053" s="283" t="s">
        <v>423</v>
      </c>
      <c r="I1053" s="736"/>
      <c r="J1053" s="737"/>
      <c r="K1053" s="737"/>
      <c r="L1053" s="737"/>
    </row>
    <row r="1054" spans="1:12" x14ac:dyDescent="0.2">
      <c r="A1054" s="738"/>
      <c r="B1054" s="736"/>
      <c r="C1054" s="736"/>
      <c r="D1054" s="736"/>
      <c r="E1054" s="736"/>
      <c r="F1054" s="736"/>
      <c r="G1054" s="736"/>
      <c r="H1054" s="736"/>
      <c r="I1054" s="736"/>
      <c r="J1054" s="737"/>
      <c r="K1054" s="737"/>
      <c r="L1054" s="737"/>
    </row>
    <row r="1055" spans="1:12" ht="18" customHeight="1" x14ac:dyDescent="0.25">
      <c r="A1055" s="581" t="s">
        <v>491</v>
      </c>
      <c r="B1055" s="797" t="s">
        <v>484</v>
      </c>
      <c r="C1055" s="797"/>
      <c r="D1055" s="797"/>
      <c r="E1055" s="797"/>
      <c r="F1055" s="797"/>
      <c r="G1055" s="797"/>
      <c r="H1055" s="797"/>
      <c r="I1055" s="797"/>
      <c r="J1055" s="737"/>
      <c r="K1055" s="737"/>
      <c r="L1055" s="737"/>
    </row>
    <row r="1056" spans="1:12" ht="15" thickBot="1" x14ac:dyDescent="0.25">
      <c r="A1056" s="738"/>
      <c r="B1056" s="736"/>
      <c r="C1056" s="736"/>
      <c r="D1056" s="736"/>
      <c r="E1056" s="736"/>
      <c r="F1056" s="736"/>
      <c r="G1056" s="736"/>
      <c r="H1056" s="736"/>
      <c r="I1056" s="736"/>
      <c r="J1056" s="737"/>
      <c r="K1056" s="737"/>
      <c r="L1056" s="737"/>
    </row>
    <row r="1057" spans="1:12" ht="32.25" thickBot="1" x14ac:dyDescent="0.25">
      <c r="A1057" s="738"/>
      <c r="B1057" s="705" t="s">
        <v>498</v>
      </c>
      <c r="C1057" s="705" t="s">
        <v>505</v>
      </c>
      <c r="D1057" s="736"/>
      <c r="E1057" s="736"/>
      <c r="F1057" s="736"/>
      <c r="G1057" s="736"/>
      <c r="H1057" s="736"/>
      <c r="I1057" s="736"/>
      <c r="J1057" s="737"/>
      <c r="K1057" s="737"/>
      <c r="L1057" s="737"/>
    </row>
    <row r="1058" spans="1:12" ht="30" x14ac:dyDescent="0.2">
      <c r="A1058" s="738"/>
      <c r="B1058" s="740" t="s">
        <v>501</v>
      </c>
      <c r="C1058" s="340">
        <f>+'8.4'!D5</f>
        <v>56.54</v>
      </c>
      <c r="D1058" s="736"/>
      <c r="E1058" s="736"/>
      <c r="F1058" s="736"/>
      <c r="G1058" s="736"/>
      <c r="H1058" s="736"/>
      <c r="I1058" s="736"/>
      <c r="J1058" s="737"/>
      <c r="K1058" s="737"/>
      <c r="L1058" s="737"/>
    </row>
    <row r="1059" spans="1:12" ht="15.75" thickBot="1" x14ac:dyDescent="0.25">
      <c r="A1059" s="738"/>
      <c r="B1059" s="82" t="s">
        <v>502</v>
      </c>
      <c r="C1059" s="82">
        <f>+'8.4'!D6</f>
        <v>14.62</v>
      </c>
      <c r="D1059" s="736"/>
      <c r="E1059" s="736"/>
      <c r="F1059" s="736"/>
      <c r="G1059" s="736"/>
      <c r="H1059" s="736"/>
      <c r="I1059" s="736"/>
      <c r="J1059" s="737"/>
      <c r="K1059" s="737"/>
      <c r="L1059" s="737"/>
    </row>
    <row r="1060" spans="1:12" ht="16.5" thickBot="1" x14ac:dyDescent="0.3">
      <c r="A1060" s="738"/>
      <c r="B1060" s="691" t="s">
        <v>23</v>
      </c>
      <c r="C1060" s="691">
        <f>+'8.4'!D7</f>
        <v>71.16</v>
      </c>
      <c r="D1060" s="736"/>
      <c r="E1060" s="736"/>
      <c r="F1060" s="736"/>
      <c r="G1060" s="736"/>
      <c r="H1060" s="736"/>
      <c r="I1060" s="736"/>
      <c r="J1060" s="737"/>
      <c r="K1060" s="737"/>
      <c r="L1060" s="737"/>
    </row>
    <row r="1061" spans="1:12" ht="15" thickBot="1" x14ac:dyDescent="0.25">
      <c r="A1061" s="738"/>
      <c r="B1061" s="736"/>
      <c r="C1061" s="736"/>
      <c r="D1061" s="736"/>
      <c r="E1061" s="736"/>
      <c r="F1061" s="736"/>
      <c r="G1061" s="736"/>
      <c r="H1061" s="736"/>
      <c r="I1061" s="736"/>
      <c r="J1061" s="737"/>
      <c r="K1061" s="737"/>
      <c r="L1061" s="737"/>
    </row>
    <row r="1062" spans="1:12" ht="16.5" customHeight="1" thickBot="1" x14ac:dyDescent="0.25">
      <c r="A1062" s="738"/>
      <c r="B1062" s="798" t="s">
        <v>484</v>
      </c>
      <c r="C1062" s="799"/>
      <c r="D1062" s="799"/>
      <c r="E1062" s="799"/>
      <c r="F1062" s="800"/>
      <c r="G1062" s="276">
        <f>+C1060</f>
        <v>71.16</v>
      </c>
      <c r="H1062" s="283" t="s">
        <v>241</v>
      </c>
      <c r="I1062" s="736"/>
      <c r="J1062" s="737"/>
      <c r="K1062" s="737"/>
      <c r="L1062" s="737"/>
    </row>
    <row r="1063" spans="1:12" x14ac:dyDescent="0.2">
      <c r="A1063" s="738"/>
      <c r="B1063" s="736"/>
      <c r="C1063" s="736"/>
      <c r="D1063" s="736"/>
      <c r="E1063" s="736"/>
      <c r="F1063" s="736"/>
      <c r="G1063" s="736"/>
      <c r="H1063" s="736"/>
      <c r="I1063" s="736"/>
      <c r="J1063" s="737"/>
      <c r="K1063" s="737"/>
      <c r="L1063" s="737"/>
    </row>
    <row r="1064" spans="1:12" ht="18" customHeight="1" x14ac:dyDescent="0.25">
      <c r="A1064" s="581" t="s">
        <v>492</v>
      </c>
      <c r="B1064" s="797" t="s">
        <v>485</v>
      </c>
      <c r="C1064" s="797"/>
      <c r="D1064" s="797"/>
      <c r="E1064" s="797"/>
      <c r="F1064" s="797"/>
      <c r="G1064" s="797"/>
      <c r="H1064" s="797"/>
      <c r="I1064" s="797"/>
      <c r="J1064" s="737"/>
      <c r="K1064" s="737"/>
      <c r="L1064" s="737"/>
    </row>
    <row r="1065" spans="1:12" ht="15" thickBot="1" x14ac:dyDescent="0.25">
      <c r="A1065" s="738"/>
      <c r="B1065" s="736"/>
      <c r="C1065" s="736"/>
      <c r="D1065" s="736"/>
      <c r="E1065" s="736"/>
      <c r="F1065" s="736"/>
      <c r="G1065" s="736"/>
      <c r="H1065" s="736"/>
      <c r="I1065" s="736"/>
      <c r="J1065" s="737"/>
      <c r="K1065" s="737"/>
      <c r="L1065" s="737"/>
    </row>
    <row r="1066" spans="1:12" ht="16.5" customHeight="1" thickBot="1" x14ac:dyDescent="0.25">
      <c r="A1066" s="738"/>
      <c r="B1066" s="798" t="s">
        <v>485</v>
      </c>
      <c r="C1066" s="799"/>
      <c r="D1066" s="799"/>
      <c r="E1066" s="799"/>
      <c r="F1066" s="800"/>
      <c r="G1066" s="276">
        <f>+PRESUPUESTO!G90</f>
        <v>4</v>
      </c>
      <c r="H1066" s="744" t="s">
        <v>22</v>
      </c>
      <c r="I1066" s="736"/>
      <c r="J1066" s="737"/>
      <c r="K1066" s="737"/>
      <c r="L1066" s="737"/>
    </row>
    <row r="1067" spans="1:12" x14ac:dyDescent="0.2">
      <c r="A1067" s="738"/>
      <c r="B1067" s="736"/>
      <c r="C1067" s="736"/>
      <c r="D1067" s="736"/>
      <c r="E1067" s="736"/>
      <c r="F1067" s="736"/>
      <c r="G1067" s="736"/>
      <c r="H1067" s="736"/>
      <c r="I1067" s="736"/>
      <c r="J1067" s="737"/>
      <c r="K1067" s="737"/>
      <c r="L1067" s="737"/>
    </row>
    <row r="1068" spans="1:12" ht="18" customHeight="1" x14ac:dyDescent="0.25">
      <c r="A1068" s="741" t="s">
        <v>493</v>
      </c>
      <c r="B1068" s="810" t="s">
        <v>486</v>
      </c>
      <c r="C1068" s="810"/>
      <c r="D1068" s="810"/>
      <c r="E1068" s="810"/>
      <c r="F1068" s="810"/>
      <c r="G1068" s="810"/>
      <c r="H1068" s="810"/>
      <c r="I1068" s="810"/>
      <c r="J1068" s="742"/>
      <c r="K1068" s="742"/>
      <c r="L1068" s="742"/>
    </row>
    <row r="1069" spans="1:12" ht="15" thickBot="1" x14ac:dyDescent="0.25">
      <c r="A1069" s="738"/>
      <c r="B1069" s="736"/>
      <c r="C1069" s="736"/>
      <c r="D1069" s="736"/>
      <c r="E1069" s="736"/>
      <c r="F1069" s="736"/>
      <c r="G1069" s="736"/>
      <c r="H1069" s="736"/>
      <c r="I1069" s="736"/>
      <c r="J1069" s="736"/>
      <c r="K1069" s="736"/>
      <c r="L1069" s="736"/>
    </row>
    <row r="1070" spans="1:12" ht="16.5" customHeight="1" thickBot="1" x14ac:dyDescent="0.25">
      <c r="A1070" s="738"/>
      <c r="B1070" s="805" t="s">
        <v>486</v>
      </c>
      <c r="C1070" s="806"/>
      <c r="D1070" s="806"/>
      <c r="E1070" s="806"/>
      <c r="F1070" s="807"/>
      <c r="G1070" s="743">
        <f>+PRESUPUESTO!G91</f>
        <v>1</v>
      </c>
      <c r="H1070" s="744" t="s">
        <v>22</v>
      </c>
      <c r="I1070" s="736"/>
      <c r="J1070" s="736"/>
      <c r="K1070" s="736"/>
      <c r="L1070" s="736"/>
    </row>
    <row r="1071" spans="1:12" x14ac:dyDescent="0.2">
      <c r="A1071" s="738"/>
      <c r="B1071" s="736"/>
      <c r="C1071" s="736"/>
      <c r="D1071" s="736"/>
      <c r="E1071" s="736"/>
      <c r="F1071" s="736"/>
      <c r="G1071" s="736"/>
      <c r="H1071" s="736"/>
      <c r="I1071" s="736"/>
      <c r="J1071" s="736"/>
      <c r="K1071" s="736"/>
      <c r="L1071" s="736"/>
    </row>
    <row r="1072" spans="1:12" ht="18" customHeight="1" x14ac:dyDescent="0.25">
      <c r="A1072" s="741" t="s">
        <v>494</v>
      </c>
      <c r="B1072" s="810" t="s">
        <v>487</v>
      </c>
      <c r="C1072" s="810"/>
      <c r="D1072" s="810"/>
      <c r="E1072" s="810"/>
      <c r="F1072" s="810"/>
      <c r="G1072" s="810"/>
      <c r="H1072" s="810"/>
      <c r="I1072" s="810"/>
      <c r="J1072" s="742"/>
      <c r="K1072" s="742"/>
      <c r="L1072" s="742"/>
    </row>
    <row r="1073" spans="1:12" ht="15" thickBot="1" x14ac:dyDescent="0.25">
      <c r="A1073" s="738"/>
      <c r="B1073" s="736"/>
      <c r="C1073" s="736"/>
      <c r="D1073" s="736"/>
      <c r="E1073" s="736"/>
      <c r="F1073" s="736"/>
      <c r="G1073" s="736"/>
      <c r="H1073" s="736"/>
      <c r="I1073" s="736"/>
      <c r="J1073" s="736"/>
      <c r="K1073" s="736"/>
      <c r="L1073" s="736"/>
    </row>
    <row r="1074" spans="1:12" ht="16.5" customHeight="1" thickBot="1" x14ac:dyDescent="0.25">
      <c r="A1074" s="738"/>
      <c r="B1074" s="805" t="s">
        <v>487</v>
      </c>
      <c r="C1074" s="806"/>
      <c r="D1074" s="806"/>
      <c r="E1074" s="806"/>
      <c r="F1074" s="807"/>
      <c r="G1074" s="743">
        <f>+PRESUPUESTO!G92</f>
        <v>1</v>
      </c>
      <c r="H1074" s="744" t="s">
        <v>22</v>
      </c>
      <c r="I1074" s="736"/>
      <c r="J1074" s="736"/>
      <c r="K1074" s="736"/>
      <c r="L1074" s="736"/>
    </row>
    <row r="1075" spans="1:12" x14ac:dyDescent="0.2">
      <c r="A1075" s="738"/>
      <c r="B1075" s="736"/>
      <c r="C1075" s="736"/>
      <c r="D1075" s="736"/>
      <c r="E1075" s="736"/>
      <c r="F1075" s="736"/>
      <c r="G1075" s="736"/>
      <c r="H1075" s="736"/>
      <c r="I1075" s="736"/>
      <c r="J1075" s="736"/>
      <c r="K1075" s="736"/>
      <c r="L1075" s="736"/>
    </row>
    <row r="1076" spans="1:12" ht="18" customHeight="1" x14ac:dyDescent="0.25">
      <c r="A1076" s="741" t="s">
        <v>495</v>
      </c>
      <c r="B1076" s="810" t="s">
        <v>488</v>
      </c>
      <c r="C1076" s="810"/>
      <c r="D1076" s="810"/>
      <c r="E1076" s="810"/>
      <c r="F1076" s="810"/>
      <c r="G1076" s="810"/>
      <c r="H1076" s="810"/>
      <c r="I1076" s="810"/>
      <c r="J1076" s="742"/>
      <c r="K1076" s="742"/>
      <c r="L1076" s="742"/>
    </row>
    <row r="1077" spans="1:12" ht="15" thickBot="1" x14ac:dyDescent="0.25">
      <c r="A1077" s="738"/>
      <c r="B1077" s="736"/>
      <c r="C1077" s="736"/>
      <c r="D1077" s="736"/>
      <c r="E1077" s="736"/>
      <c r="F1077" s="736"/>
      <c r="G1077" s="736"/>
      <c r="H1077" s="736"/>
      <c r="I1077" s="736"/>
      <c r="J1077" s="736"/>
      <c r="K1077" s="736"/>
      <c r="L1077" s="736"/>
    </row>
    <row r="1078" spans="1:12" ht="16.5" customHeight="1" thickBot="1" x14ac:dyDescent="0.25">
      <c r="A1078" s="738"/>
      <c r="B1078" s="805" t="s">
        <v>488</v>
      </c>
      <c r="C1078" s="806"/>
      <c r="D1078" s="806"/>
      <c r="E1078" s="806"/>
      <c r="F1078" s="807"/>
      <c r="G1078" s="743">
        <f>+PRESUPUESTO!G93</f>
        <v>1</v>
      </c>
      <c r="H1078" s="744" t="s">
        <v>22</v>
      </c>
      <c r="I1078" s="736"/>
      <c r="J1078" s="736"/>
      <c r="K1078" s="736"/>
      <c r="L1078" s="736"/>
    </row>
    <row r="1079" spans="1:12" x14ac:dyDescent="0.2">
      <c r="A1079" s="738"/>
      <c r="B1079" s="736"/>
      <c r="C1079" s="736"/>
      <c r="D1079" s="736"/>
      <c r="E1079" s="736"/>
      <c r="F1079" s="736"/>
      <c r="G1079" s="736"/>
      <c r="H1079" s="736"/>
      <c r="I1079" s="736"/>
      <c r="J1079" s="736"/>
      <c r="K1079" s="736"/>
      <c r="L1079" s="736"/>
    </row>
    <row r="1080" spans="1:12" ht="18" customHeight="1" x14ac:dyDescent="0.25">
      <c r="A1080" s="741" t="s">
        <v>496</v>
      </c>
      <c r="B1080" s="810" t="s">
        <v>489</v>
      </c>
      <c r="C1080" s="810"/>
      <c r="D1080" s="810"/>
      <c r="E1080" s="810"/>
      <c r="F1080" s="810"/>
      <c r="G1080" s="810"/>
      <c r="H1080" s="810"/>
      <c r="I1080" s="810"/>
      <c r="J1080" s="742"/>
      <c r="K1080" s="742"/>
      <c r="L1080" s="742"/>
    </row>
    <row r="1081" spans="1:12" ht="15" thickBot="1" x14ac:dyDescent="0.25">
      <c r="A1081" s="738"/>
      <c r="B1081" s="736"/>
      <c r="C1081" s="736"/>
      <c r="D1081" s="736"/>
      <c r="E1081" s="736"/>
      <c r="F1081" s="736"/>
      <c r="G1081" s="736"/>
      <c r="H1081" s="736"/>
      <c r="I1081" s="736"/>
      <c r="J1081" s="736"/>
      <c r="K1081" s="736"/>
      <c r="L1081" s="736"/>
    </row>
    <row r="1082" spans="1:12" ht="16.5" customHeight="1" thickBot="1" x14ac:dyDescent="0.25">
      <c r="A1082" s="738"/>
      <c r="B1082" s="805" t="s">
        <v>489</v>
      </c>
      <c r="C1082" s="806"/>
      <c r="D1082" s="806"/>
      <c r="E1082" s="806"/>
      <c r="F1082" s="807"/>
      <c r="G1082" s="743">
        <f>+PRESUPUESTO!I94</f>
        <v>1</v>
      </c>
      <c r="H1082" s="744" t="s">
        <v>234</v>
      </c>
      <c r="I1082" s="736"/>
      <c r="J1082" s="736"/>
      <c r="K1082" s="736"/>
      <c r="L1082" s="736"/>
    </row>
    <row r="1083" spans="1:12" x14ac:dyDescent="0.2">
      <c r="A1083" s="738"/>
      <c r="B1083" s="736"/>
      <c r="C1083" s="736"/>
      <c r="D1083" s="736"/>
      <c r="E1083" s="736"/>
      <c r="F1083" s="736"/>
      <c r="G1083" s="736"/>
      <c r="H1083" s="736"/>
      <c r="I1083" s="736"/>
      <c r="J1083" s="736"/>
      <c r="K1083" s="736"/>
      <c r="L1083" s="736"/>
    </row>
    <row r="1084" spans="1:12" ht="18" customHeight="1" x14ac:dyDescent="0.25">
      <c r="A1084" s="745" t="s">
        <v>497</v>
      </c>
      <c r="B1084" s="797" t="s">
        <v>490</v>
      </c>
      <c r="C1084" s="797"/>
      <c r="D1084" s="797"/>
      <c r="E1084" s="797"/>
      <c r="F1084" s="797"/>
      <c r="G1084" s="797"/>
      <c r="H1084" s="797"/>
      <c r="I1084" s="797"/>
      <c r="J1084" s="737"/>
      <c r="K1084" s="737"/>
      <c r="L1084" s="737"/>
    </row>
    <row r="1085" spans="1:12" ht="15" thickBot="1" x14ac:dyDescent="0.25">
      <c r="A1085" s="738"/>
      <c r="B1085" s="736"/>
      <c r="C1085" s="736"/>
      <c r="D1085" s="736"/>
      <c r="E1085" s="736"/>
      <c r="F1085" s="736"/>
      <c r="G1085" s="736"/>
      <c r="H1085" s="736"/>
      <c r="I1085" s="736"/>
      <c r="J1085" s="737"/>
      <c r="K1085" s="737"/>
      <c r="L1085" s="737"/>
    </row>
    <row r="1086" spans="1:12" ht="32.25" thickBot="1" x14ac:dyDescent="0.25">
      <c r="A1086" s="738"/>
      <c r="B1086" s="705" t="s">
        <v>503</v>
      </c>
      <c r="C1086" s="705" t="s">
        <v>506</v>
      </c>
      <c r="D1086" s="705" t="s">
        <v>99</v>
      </c>
      <c r="E1086" s="705" t="s">
        <v>510</v>
      </c>
      <c r="F1086" s="684"/>
      <c r="G1086" s="684"/>
      <c r="H1086" s="736"/>
      <c r="I1086" s="736"/>
      <c r="J1086" s="737"/>
      <c r="K1086" s="737"/>
      <c r="L1086" s="737"/>
    </row>
    <row r="1087" spans="1:12" ht="30.75" thickBot="1" x14ac:dyDescent="0.25">
      <c r="A1087" s="738"/>
      <c r="B1087" s="746" t="s">
        <v>504</v>
      </c>
      <c r="C1087" s="349">
        <f>+'8.10'!C6</f>
        <v>20</v>
      </c>
      <c r="D1087" s="349">
        <f>+'8.10'!D6</f>
        <v>600</v>
      </c>
      <c r="E1087" s="349">
        <f>+'8.10'!E6</f>
        <v>12000</v>
      </c>
      <c r="F1087" s="684"/>
      <c r="G1087" s="684"/>
      <c r="H1087" s="736"/>
      <c r="I1087" s="736"/>
      <c r="J1087" s="737"/>
      <c r="K1087" s="737"/>
      <c r="L1087" s="737"/>
    </row>
    <row r="1088" spans="1:12" ht="16.5" thickBot="1" x14ac:dyDescent="0.3">
      <c r="A1088" s="738"/>
      <c r="B1088" s="723"/>
      <c r="C1088" s="724"/>
      <c r="D1088" s="696" t="s">
        <v>23</v>
      </c>
      <c r="E1088" s="696">
        <f>+E1087</f>
        <v>12000</v>
      </c>
      <c r="F1088" s="684"/>
      <c r="G1088" s="684"/>
      <c r="H1088" s="736"/>
      <c r="I1088" s="736"/>
      <c r="J1088" s="737"/>
      <c r="K1088" s="737"/>
      <c r="L1088" s="737"/>
    </row>
    <row r="1089" spans="1:12" ht="15.75" thickBot="1" x14ac:dyDescent="0.25">
      <c r="A1089" s="738"/>
      <c r="B1089" s="692"/>
      <c r="C1089" s="694"/>
      <c r="D1089" s="695"/>
      <c r="E1089" s="684"/>
      <c r="F1089" s="688"/>
      <c r="G1089" s="695"/>
      <c r="H1089" s="736"/>
      <c r="I1089" s="736"/>
      <c r="J1089" s="737"/>
      <c r="K1089" s="737"/>
      <c r="L1089" s="737"/>
    </row>
    <row r="1090" spans="1:12" ht="16.5" customHeight="1" thickBot="1" x14ac:dyDescent="0.25">
      <c r="A1090" s="738"/>
      <c r="B1090" s="798" t="str">
        <f>+B1084</f>
        <v>Excavación para canal de salida</v>
      </c>
      <c r="C1090" s="799"/>
      <c r="D1090" s="799"/>
      <c r="E1090" s="800"/>
      <c r="F1090" s="276">
        <f>+E1088</f>
        <v>12000</v>
      </c>
      <c r="G1090" s="283" t="s">
        <v>242</v>
      </c>
      <c r="H1090" s="736"/>
      <c r="I1090" s="736"/>
      <c r="J1090" s="737"/>
      <c r="K1090" s="737"/>
      <c r="L1090" s="737"/>
    </row>
    <row r="1091" spans="1:12" x14ac:dyDescent="0.2">
      <c r="A1091" s="738"/>
      <c r="B1091" s="736"/>
      <c r="C1091" s="736"/>
      <c r="D1091" s="736"/>
      <c r="E1091" s="736"/>
      <c r="F1091" s="736"/>
      <c r="G1091" s="736"/>
      <c r="H1091" s="736"/>
      <c r="I1091" s="736"/>
      <c r="J1091" s="737"/>
      <c r="K1091" s="737"/>
      <c r="L1091" s="737"/>
    </row>
    <row r="1092" spans="1:12" ht="20.25" x14ac:dyDescent="0.3">
      <c r="A1092" s="578">
        <v>9</v>
      </c>
      <c r="B1092" s="579" t="s">
        <v>238</v>
      </c>
      <c r="C1092" s="747"/>
      <c r="D1092" s="748"/>
      <c r="E1092" s="748"/>
      <c r="F1092" s="749"/>
      <c r="G1092" s="736"/>
      <c r="H1092" s="736"/>
      <c r="I1092" s="736"/>
      <c r="J1092" s="736"/>
      <c r="K1092" s="736"/>
      <c r="L1092" s="736"/>
    </row>
    <row r="1093" spans="1:12" ht="15.75" thickBot="1" x14ac:dyDescent="0.25">
      <c r="A1093" s="582"/>
      <c r="B1093" s="750"/>
      <c r="C1093" s="750"/>
      <c r="D1093" s="750"/>
      <c r="E1093" s="582"/>
      <c r="F1093" s="582"/>
      <c r="G1093" s="736"/>
      <c r="H1093" s="736"/>
      <c r="I1093" s="736"/>
      <c r="J1093" s="736"/>
      <c r="K1093" s="736"/>
      <c r="L1093" s="736"/>
    </row>
    <row r="1094" spans="1:12" ht="15.75" customHeight="1" x14ac:dyDescent="0.25">
      <c r="A1094" s="582"/>
      <c r="B1094" s="801" t="s">
        <v>253</v>
      </c>
      <c r="C1094" s="802"/>
      <c r="D1094" s="802"/>
      <c r="E1094" s="751" t="s">
        <v>193</v>
      </c>
      <c r="F1094" s="582"/>
      <c r="G1094" s="736"/>
      <c r="H1094" s="736"/>
      <c r="I1094" s="736"/>
      <c r="J1094" s="736"/>
      <c r="K1094" s="736"/>
      <c r="L1094" s="736"/>
    </row>
    <row r="1095" spans="1:12" ht="16.5" thickBot="1" x14ac:dyDescent="0.3">
      <c r="A1095" s="582"/>
      <c r="B1095" s="803"/>
      <c r="C1095" s="804"/>
      <c r="D1095" s="804"/>
      <c r="E1095" s="752" t="s">
        <v>234</v>
      </c>
      <c r="F1095" s="582"/>
      <c r="G1095" s="736"/>
      <c r="H1095" s="736"/>
      <c r="I1095" s="736"/>
      <c r="J1095" s="736"/>
      <c r="K1095" s="736"/>
      <c r="L1095" s="736"/>
    </row>
    <row r="1096" spans="1:12" ht="15.75" thickBot="1" x14ac:dyDescent="0.25">
      <c r="A1096" s="582"/>
      <c r="B1096" s="753" t="s">
        <v>37</v>
      </c>
      <c r="C1096" s="754" t="s">
        <v>8</v>
      </c>
      <c r="D1096" s="190">
        <v>11168</v>
      </c>
      <c r="E1096" s="755">
        <v>1</v>
      </c>
      <c r="F1096" s="582"/>
      <c r="G1096" s="736"/>
      <c r="H1096" s="736"/>
      <c r="I1096" s="736"/>
      <c r="J1096" s="736"/>
      <c r="K1096" s="736"/>
      <c r="L1096" s="736"/>
    </row>
    <row r="1097" spans="1:12" ht="16.5" thickBot="1" x14ac:dyDescent="0.3">
      <c r="A1097" s="582"/>
      <c r="B1097" s="582"/>
      <c r="C1097" s="582"/>
      <c r="D1097" s="756" t="s">
        <v>23</v>
      </c>
      <c r="E1097" s="757">
        <v>1</v>
      </c>
      <c r="F1097" s="582"/>
      <c r="G1097" s="736"/>
      <c r="H1097" s="736"/>
      <c r="I1097" s="736"/>
      <c r="J1097" s="736"/>
      <c r="K1097" s="736"/>
      <c r="L1097" s="736"/>
    </row>
    <row r="1098" spans="1:12" ht="16.5" thickBot="1" x14ac:dyDescent="0.3">
      <c r="A1098" s="582"/>
      <c r="B1098" s="582"/>
      <c r="C1098" s="582"/>
      <c r="D1098" s="758"/>
      <c r="E1098" s="582"/>
      <c r="F1098" s="582"/>
      <c r="G1098" s="736"/>
      <c r="H1098" s="736"/>
      <c r="I1098" s="736"/>
      <c r="J1098" s="736"/>
      <c r="K1098" s="736"/>
      <c r="L1098" s="736"/>
    </row>
    <row r="1099" spans="1:12" ht="16.5" customHeight="1" thickBot="1" x14ac:dyDescent="0.25">
      <c r="A1099" s="582"/>
      <c r="B1099" s="805" t="s">
        <v>238</v>
      </c>
      <c r="C1099" s="806"/>
      <c r="D1099" s="807"/>
      <c r="E1099" s="743">
        <v>1</v>
      </c>
      <c r="F1099" s="744" t="s">
        <v>234</v>
      </c>
      <c r="G1099" s="736"/>
      <c r="H1099" s="736"/>
      <c r="I1099" s="736"/>
      <c r="J1099" s="736"/>
      <c r="K1099" s="736"/>
      <c r="L1099" s="736"/>
    </row>
    <row r="1170" spans="1:6" ht="15" x14ac:dyDescent="0.2">
      <c r="A1170" s="41"/>
      <c r="B1170" s="61"/>
      <c r="C1170" s="61"/>
      <c r="D1170" s="61"/>
      <c r="E1170" s="46"/>
      <c r="F1170" s="41"/>
    </row>
  </sheetData>
  <mergeCells count="337">
    <mergeCell ref="B773:F773"/>
    <mergeCell ref="B775:L775"/>
    <mergeCell ref="B779:B781"/>
    <mergeCell ref="B784:B785"/>
    <mergeCell ref="B787:B788"/>
    <mergeCell ref="B792:C794"/>
    <mergeCell ref="B798:B800"/>
    <mergeCell ref="B803:B804"/>
    <mergeCell ref="B806:B807"/>
    <mergeCell ref="B729:C729"/>
    <mergeCell ref="B730:C730"/>
    <mergeCell ref="B731:C731"/>
    <mergeCell ref="B734:F735"/>
    <mergeCell ref="G734:G735"/>
    <mergeCell ref="H734:H735"/>
    <mergeCell ref="B759:I759"/>
    <mergeCell ref="B757:J757"/>
    <mergeCell ref="B768:B769"/>
    <mergeCell ref="B765:C765"/>
    <mergeCell ref="B763:C764"/>
    <mergeCell ref="B718:C718"/>
    <mergeCell ref="B719:C719"/>
    <mergeCell ref="B722:F723"/>
    <mergeCell ref="G722:G723"/>
    <mergeCell ref="H722:H723"/>
    <mergeCell ref="B727:C728"/>
    <mergeCell ref="B705:D706"/>
    <mergeCell ref="B710:F711"/>
    <mergeCell ref="G710:G711"/>
    <mergeCell ref="H710:H711"/>
    <mergeCell ref="B715:C716"/>
    <mergeCell ref="B717:C717"/>
    <mergeCell ref="H688:H689"/>
    <mergeCell ref="B693:C694"/>
    <mergeCell ref="B695:C695"/>
    <mergeCell ref="B696:C696"/>
    <mergeCell ref="B697:C697"/>
    <mergeCell ref="B700:F701"/>
    <mergeCell ref="G700:G701"/>
    <mergeCell ref="H700:H701"/>
    <mergeCell ref="B681:C682"/>
    <mergeCell ref="B683:C683"/>
    <mergeCell ref="B684:C684"/>
    <mergeCell ref="B685:C685"/>
    <mergeCell ref="B688:F689"/>
    <mergeCell ref="G688:G689"/>
    <mergeCell ref="B672:C672"/>
    <mergeCell ref="B673:C673"/>
    <mergeCell ref="B676:F677"/>
    <mergeCell ref="G676:G677"/>
    <mergeCell ref="H676:H677"/>
    <mergeCell ref="H654:H655"/>
    <mergeCell ref="B659:D660"/>
    <mergeCell ref="B664:F665"/>
    <mergeCell ref="G664:G665"/>
    <mergeCell ref="H664:H665"/>
    <mergeCell ref="B669:C670"/>
    <mergeCell ref="G644:G645"/>
    <mergeCell ref="H644:H645"/>
    <mergeCell ref="B649:D650"/>
    <mergeCell ref="B654:F655"/>
    <mergeCell ref="G654:G655"/>
    <mergeCell ref="B628:D628"/>
    <mergeCell ref="B631:F631"/>
    <mergeCell ref="B637:C638"/>
    <mergeCell ref="B671:C671"/>
    <mergeCell ref="B622:D623"/>
    <mergeCell ref="F622:F623"/>
    <mergeCell ref="B624:D624"/>
    <mergeCell ref="B625:D625"/>
    <mergeCell ref="B626:D626"/>
    <mergeCell ref="B627:D627"/>
    <mergeCell ref="G610:G611"/>
    <mergeCell ref="B612:D612"/>
    <mergeCell ref="B613:D613"/>
    <mergeCell ref="B614:D614"/>
    <mergeCell ref="B615:D615"/>
    <mergeCell ref="B618:F618"/>
    <mergeCell ref="B601:D601"/>
    <mergeCell ref="B602:D602"/>
    <mergeCell ref="B603:D603"/>
    <mergeCell ref="B606:E606"/>
    <mergeCell ref="B610:D611"/>
    <mergeCell ref="B595:D595"/>
    <mergeCell ref="B596:D596"/>
    <mergeCell ref="B597:D597"/>
    <mergeCell ref="B598:D598"/>
    <mergeCell ref="B599:D599"/>
    <mergeCell ref="B600:D600"/>
    <mergeCell ref="B589:D589"/>
    <mergeCell ref="B590:D590"/>
    <mergeCell ref="B591:D591"/>
    <mergeCell ref="B592:D592"/>
    <mergeCell ref="B593:D593"/>
    <mergeCell ref="B594:D594"/>
    <mergeCell ref="B583:D583"/>
    <mergeCell ref="B584:D584"/>
    <mergeCell ref="B585:D585"/>
    <mergeCell ref="B586:D586"/>
    <mergeCell ref="B587:D587"/>
    <mergeCell ref="B588:D588"/>
    <mergeCell ref="B568:D569"/>
    <mergeCell ref="B573:E574"/>
    <mergeCell ref="F573:F574"/>
    <mergeCell ref="G573:G574"/>
    <mergeCell ref="B580:D581"/>
    <mergeCell ref="B582:D582"/>
    <mergeCell ref="B546:D547"/>
    <mergeCell ref="B551:E552"/>
    <mergeCell ref="F551:F552"/>
    <mergeCell ref="G551:G552"/>
    <mergeCell ref="B556:D557"/>
    <mergeCell ref="B561:E562"/>
    <mergeCell ref="F561:F562"/>
    <mergeCell ref="G561:G562"/>
    <mergeCell ref="B526:D527"/>
    <mergeCell ref="B531:E532"/>
    <mergeCell ref="F531:F532"/>
    <mergeCell ref="G531:G532"/>
    <mergeCell ref="B536:D537"/>
    <mergeCell ref="B541:E542"/>
    <mergeCell ref="F541:F542"/>
    <mergeCell ref="G541:G542"/>
    <mergeCell ref="B506:D507"/>
    <mergeCell ref="B511:E512"/>
    <mergeCell ref="F511:F512"/>
    <mergeCell ref="G511:G512"/>
    <mergeCell ref="B516:D517"/>
    <mergeCell ref="B521:E522"/>
    <mergeCell ref="F521:F522"/>
    <mergeCell ref="G521:G522"/>
    <mergeCell ref="B499:D500"/>
    <mergeCell ref="E499:E500"/>
    <mergeCell ref="F499:F500"/>
    <mergeCell ref="B502:D502"/>
    <mergeCell ref="B479:D480"/>
    <mergeCell ref="E479:E480"/>
    <mergeCell ref="F479:F480"/>
    <mergeCell ref="B484:D485"/>
    <mergeCell ref="B489:D490"/>
    <mergeCell ref="E489:E490"/>
    <mergeCell ref="F489:F490"/>
    <mergeCell ref="B469:D470"/>
    <mergeCell ref="E469:E470"/>
    <mergeCell ref="F469:F470"/>
    <mergeCell ref="B474:D475"/>
    <mergeCell ref="B454:D455"/>
    <mergeCell ref="B459:D460"/>
    <mergeCell ref="E459:E460"/>
    <mergeCell ref="F459:F460"/>
    <mergeCell ref="B494:D495"/>
    <mergeCell ref="B5:D6"/>
    <mergeCell ref="B10:E10"/>
    <mergeCell ref="B14:E14"/>
    <mergeCell ref="B15:B16"/>
    <mergeCell ref="B17:E17"/>
    <mergeCell ref="B290:F291"/>
    <mergeCell ref="G290:H291"/>
    <mergeCell ref="B154:D155"/>
    <mergeCell ref="B203:E204"/>
    <mergeCell ref="F203:F204"/>
    <mergeCell ref="G203:G204"/>
    <mergeCell ref="B166:D167"/>
    <mergeCell ref="B176:D177"/>
    <mergeCell ref="B181:E182"/>
    <mergeCell ref="G171:G172"/>
    <mergeCell ref="B250:D251"/>
    <mergeCell ref="B208:D209"/>
    <mergeCell ref="B213:E214"/>
    <mergeCell ref="F213:F214"/>
    <mergeCell ref="G213:G214"/>
    <mergeCell ref="B218:D219"/>
    <mergeCell ref="B223:E224"/>
    <mergeCell ref="F223:F224"/>
    <mergeCell ref="G223:G224"/>
    <mergeCell ref="B360:G361"/>
    <mergeCell ref="B389:F390"/>
    <mergeCell ref="G389:G390"/>
    <mergeCell ref="H389:H390"/>
    <mergeCell ref="B444:D445"/>
    <mergeCell ref="B449:D450"/>
    <mergeCell ref="E449:E450"/>
    <mergeCell ref="F449:F450"/>
    <mergeCell ref="B464:D465"/>
    <mergeCell ref="B159:E160"/>
    <mergeCell ref="F159:F160"/>
    <mergeCell ref="G159:G160"/>
    <mergeCell ref="I341:I342"/>
    <mergeCell ref="H341:H342"/>
    <mergeCell ref="F181:F182"/>
    <mergeCell ref="G181:G182"/>
    <mergeCell ref="B240:D241"/>
    <mergeCell ref="F191:F192"/>
    <mergeCell ref="G191:G192"/>
    <mergeCell ref="B198:D199"/>
    <mergeCell ref="B171:E172"/>
    <mergeCell ref="F171:F172"/>
    <mergeCell ref="F245:F246"/>
    <mergeCell ref="G245:G246"/>
    <mergeCell ref="B245:E246"/>
    <mergeCell ref="B228:D229"/>
    <mergeCell ref="B233:E234"/>
    <mergeCell ref="F233:F234"/>
    <mergeCell ref="G233:G234"/>
    <mergeCell ref="G323:H324"/>
    <mergeCell ref="I323:I324"/>
    <mergeCell ref="B341:G342"/>
    <mergeCell ref="B186:D187"/>
    <mergeCell ref="B191:E192"/>
    <mergeCell ref="B255:E256"/>
    <mergeCell ref="F255:F256"/>
    <mergeCell ref="G255:G256"/>
    <mergeCell ref="I290:I291"/>
    <mergeCell ref="B323:F324"/>
    <mergeCell ref="B739:I739"/>
    <mergeCell ref="B746:I746"/>
    <mergeCell ref="B748:I748"/>
    <mergeCell ref="I435:I436"/>
    <mergeCell ref="H435:H436"/>
    <mergeCell ref="B639:C639"/>
    <mergeCell ref="B640:C640"/>
    <mergeCell ref="B641:C641"/>
    <mergeCell ref="B644:F645"/>
    <mergeCell ref="I360:I361"/>
    <mergeCell ref="H360:H361"/>
    <mergeCell ref="B377:F378"/>
    <mergeCell ref="G377:G378"/>
    <mergeCell ref="H377:H378"/>
    <mergeCell ref="B400:E401"/>
    <mergeCell ref="F400:F401"/>
    <mergeCell ref="G400:G401"/>
    <mergeCell ref="B435:G436"/>
    <mergeCell ref="B976:J978"/>
    <mergeCell ref="K976:K978"/>
    <mergeCell ref="L976:L978"/>
    <mergeCell ref="B980:J980"/>
    <mergeCell ref="B982:B984"/>
    <mergeCell ref="B987:J989"/>
    <mergeCell ref="B868:I868"/>
    <mergeCell ref="G809:G810"/>
    <mergeCell ref="H809:H810"/>
    <mergeCell ref="B813:C815"/>
    <mergeCell ref="B818:G818"/>
    <mergeCell ref="B820:L820"/>
    <mergeCell ref="F824:G824"/>
    <mergeCell ref="F831:G831"/>
    <mergeCell ref="B836:H836"/>
    <mergeCell ref="B838:I838"/>
    <mergeCell ref="C809:C810"/>
    <mergeCell ref="D809:D810"/>
    <mergeCell ref="F809:F810"/>
    <mergeCell ref="B840:B842"/>
    <mergeCell ref="B845:E845"/>
    <mergeCell ref="B847:I847"/>
    <mergeCell ref="B849:B850"/>
    <mergeCell ref="B854:E854"/>
    <mergeCell ref="B1011:I1011"/>
    <mergeCell ref="B1018:G1018"/>
    <mergeCell ref="B1020:I1020"/>
    <mergeCell ref="D1022:E1022"/>
    <mergeCell ref="D1023:E1023"/>
    <mergeCell ref="D1024:E1024"/>
    <mergeCell ref="B1007:J1009"/>
    <mergeCell ref="B1013:C1015"/>
    <mergeCell ref="B1022:C1024"/>
    <mergeCell ref="B925:B927"/>
    <mergeCell ref="B930:D930"/>
    <mergeCell ref="B932:I932"/>
    <mergeCell ref="B934:C936"/>
    <mergeCell ref="K1007:K1009"/>
    <mergeCell ref="K987:K989"/>
    <mergeCell ref="B939:E939"/>
    <mergeCell ref="B941:L941"/>
    <mergeCell ref="B943:B944"/>
    <mergeCell ref="B949:F949"/>
    <mergeCell ref="L1007:L1009"/>
    <mergeCell ref="L987:L989"/>
    <mergeCell ref="B991:I991"/>
    <mergeCell ref="B998:E998"/>
    <mergeCell ref="B1000:L1000"/>
    <mergeCell ref="B1002:B1004"/>
    <mergeCell ref="B951:I951"/>
    <mergeCell ref="B953:C955"/>
    <mergeCell ref="B958:E958"/>
    <mergeCell ref="B960:I960"/>
    <mergeCell ref="B962:C964"/>
    <mergeCell ref="B967:G967"/>
    <mergeCell ref="B969:L969"/>
    <mergeCell ref="B971:D972"/>
    <mergeCell ref="B919:E919"/>
    <mergeCell ref="B921:J921"/>
    <mergeCell ref="B80:E80"/>
    <mergeCell ref="B116:E116"/>
    <mergeCell ref="B134:E134"/>
    <mergeCell ref="B138:D139"/>
    <mergeCell ref="B140:D140"/>
    <mergeCell ref="B141:D141"/>
    <mergeCell ref="B142:D142"/>
    <mergeCell ref="B145:D146"/>
    <mergeCell ref="E145:E146"/>
    <mergeCell ref="F145:F146"/>
    <mergeCell ref="B872:B874"/>
    <mergeCell ref="B879:B881"/>
    <mergeCell ref="B886:B888"/>
    <mergeCell ref="B891:B893"/>
    <mergeCell ref="B897:B899"/>
    <mergeCell ref="B902:B904"/>
    <mergeCell ref="B909:B911"/>
    <mergeCell ref="B914:B916"/>
    <mergeCell ref="B866:G866"/>
    <mergeCell ref="B860:B861"/>
    <mergeCell ref="B809:B810"/>
    <mergeCell ref="B856:J856"/>
    <mergeCell ref="B1084:I1084"/>
    <mergeCell ref="B1090:E1090"/>
    <mergeCell ref="B1094:D1095"/>
    <mergeCell ref="B1099:D1099"/>
    <mergeCell ref="B90:B91"/>
    <mergeCell ref="B1066:F1066"/>
    <mergeCell ref="B1068:I1068"/>
    <mergeCell ref="B1070:F1070"/>
    <mergeCell ref="B1072:I1072"/>
    <mergeCell ref="B1074:F1074"/>
    <mergeCell ref="B1076:I1076"/>
    <mergeCell ref="B1078:F1078"/>
    <mergeCell ref="B1080:I1080"/>
    <mergeCell ref="B1082:F1082"/>
    <mergeCell ref="B1031:I1031"/>
    <mergeCell ref="B1037:F1037"/>
    <mergeCell ref="B1039:I1039"/>
    <mergeCell ref="B1045:F1045"/>
    <mergeCell ref="B1047:I1047"/>
    <mergeCell ref="B1053:F1053"/>
    <mergeCell ref="B1055:I1055"/>
    <mergeCell ref="B1062:F1062"/>
    <mergeCell ref="B1064:I1064"/>
    <mergeCell ref="B1027:E1027"/>
  </mergeCells>
  <pageMargins left="1.1811023622047245" right="0.78740157480314965" top="1.2204724409448819" bottom="0.23622047244094491" header="0.23622047244094491" footer="0"/>
  <pageSetup paperSize="9" scale="53" fitToHeight="0" orientation="portrait" r:id="rId1"/>
  <headerFooter scaleWithDoc="0" alignWithMargins="0">
    <oddHeader>&amp;C&amp;G</oddHeader>
  </headerFooter>
  <rowBreaks count="17" manualBreakCount="17">
    <brk id="147" max="11" man="1"/>
    <brk id="235" max="11" man="1"/>
    <brk id="257" max="11" man="1"/>
    <brk id="325" max="11" man="1"/>
    <brk id="402" max="11" man="1"/>
    <brk id="437" max="11" man="1"/>
    <brk id="523" max="11" man="1"/>
    <brk id="575" max="11" man="1"/>
    <brk id="632" max="11" man="1"/>
    <brk id="712" max="11" man="1"/>
    <brk id="736" max="11" man="1"/>
    <brk id="795" max="11" man="1"/>
    <brk id="855" max="11" man="1"/>
    <brk id="931" max="11" man="1"/>
    <brk id="990" max="11" man="1"/>
    <brk id="1028" max="11" man="1"/>
    <brk id="109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O68"/>
  <sheetViews>
    <sheetView showGridLines="0" tabSelected="1" view="pageBreakPreview" zoomScale="85" zoomScaleNormal="100" zoomScaleSheetLayoutView="85" workbookViewId="0">
      <selection activeCell="G56" sqref="G56"/>
    </sheetView>
  </sheetViews>
  <sheetFormatPr baseColWidth="10" defaultColWidth="11.42578125" defaultRowHeight="15" x14ac:dyDescent="0.2"/>
  <cols>
    <col min="1" max="1" width="6.5703125" style="41" bestFit="1" customWidth="1"/>
    <col min="2" max="3" width="13.28515625" style="41" customWidth="1"/>
    <col min="4" max="4" width="15.28515625" style="41" bestFit="1" customWidth="1"/>
    <col min="5" max="5" width="14.85546875" style="41" customWidth="1"/>
    <col min="6" max="6" width="15" style="41" customWidth="1"/>
    <col min="7" max="7" width="9.28515625" style="41" customWidth="1"/>
    <col min="8" max="8" width="10.7109375" style="41" customWidth="1"/>
    <col min="9" max="9" width="8.140625" style="41" customWidth="1"/>
    <col min="10" max="10" width="10.7109375" style="41" bestFit="1" customWidth="1"/>
    <col min="11" max="11" width="13.42578125" style="41" customWidth="1"/>
    <col min="12" max="16384" width="11.42578125" style="41"/>
  </cols>
  <sheetData>
    <row r="1" spans="1:15" s="145" customFormat="1" ht="18" x14ac:dyDescent="0.25">
      <c r="A1" s="18" t="str">
        <f>+PRESUPUESTO!$D$17</f>
        <v>2.3.1</v>
      </c>
      <c r="B1" s="19" t="str">
        <f>+PRESUPUESTO!$E$17</f>
        <v>Base de concreto asfáltico tipo CAC D-19 CA30; e=0,08 m</v>
      </c>
      <c r="C1" s="152"/>
      <c r="D1" s="152"/>
      <c r="E1" s="152"/>
      <c r="F1" s="152"/>
      <c r="G1" s="152"/>
      <c r="H1" s="152"/>
      <c r="I1" s="152"/>
    </row>
    <row r="2" spans="1:15" ht="15.75" thickBot="1" x14ac:dyDescent="0.25"/>
    <row r="3" spans="1:15" ht="15.75" customHeight="1" x14ac:dyDescent="0.2">
      <c r="B3" s="863" t="s">
        <v>255</v>
      </c>
      <c r="C3" s="914"/>
      <c r="D3" s="915"/>
      <c r="E3" s="78" t="s">
        <v>276</v>
      </c>
      <c r="G3" s="46"/>
      <c r="H3" s="46"/>
      <c r="I3" s="39"/>
    </row>
    <row r="4" spans="1:15" ht="16.5" thickBot="1" x14ac:dyDescent="0.25">
      <c r="B4" s="866"/>
      <c r="C4" s="916"/>
      <c r="D4" s="917"/>
      <c r="E4" s="79" t="s">
        <v>241</v>
      </c>
      <c r="G4" s="46"/>
      <c r="H4" s="46"/>
      <c r="I4" s="39"/>
    </row>
    <row r="5" spans="1:15" s="88" customFormat="1" ht="20.100000000000001" customHeight="1" thickBot="1" x14ac:dyDescent="0.3">
      <c r="B5" s="188">
        <v>0</v>
      </c>
      <c r="C5" s="189" t="s">
        <v>8</v>
      </c>
      <c r="D5" s="190">
        <v>11168</v>
      </c>
      <c r="E5" s="281">
        <v>50438.080000000002</v>
      </c>
      <c r="G5" s="47"/>
      <c r="H5" s="56"/>
      <c r="I5" s="56"/>
      <c r="O5" s="115"/>
    </row>
    <row r="6" spans="1:15" ht="20.100000000000001" customHeight="1" thickBot="1" x14ac:dyDescent="0.3">
      <c r="D6" s="81" t="s">
        <v>23</v>
      </c>
      <c r="E6" s="55">
        <f>SUM(E5:E5)</f>
        <v>50438.080000000002</v>
      </c>
    </row>
    <row r="7" spans="1:15" ht="15.75" thickBot="1" x14ac:dyDescent="0.25"/>
    <row r="8" spans="1:15" ht="36" customHeight="1" thickBot="1" x14ac:dyDescent="0.25">
      <c r="B8" s="992" t="str">
        <f>+B1</f>
        <v>Base de concreto asfáltico tipo CAC D-19 CA30; e=0,08 m</v>
      </c>
      <c r="C8" s="993"/>
      <c r="D8" s="993"/>
      <c r="E8" s="993"/>
      <c r="F8" s="378">
        <f>+E6</f>
        <v>50438.080000000002</v>
      </c>
      <c r="G8" s="258" t="str">
        <f>+E4</f>
        <v>[m²]</v>
      </c>
    </row>
    <row r="9" spans="1:15" x14ac:dyDescent="0.2">
      <c r="B9" s="61"/>
      <c r="C9" s="61"/>
      <c r="D9" s="62"/>
      <c r="E9" s="62"/>
      <c r="F9" s="62"/>
      <c r="G9" s="46"/>
      <c r="H9" s="46"/>
      <c r="I9" s="46"/>
    </row>
    <row r="10" spans="1:15" ht="18" x14ac:dyDescent="0.25">
      <c r="A10" s="18" t="str">
        <f>+PRESUPUESTO!$D$18</f>
        <v>2.3.2</v>
      </c>
      <c r="B10" s="19" t="str">
        <f>+PRESUPUESTO!$E$18</f>
        <v>Base de concreto asfáltico tipo CAC D-19 CA30; e=0,09 m</v>
      </c>
      <c r="C10" s="152"/>
      <c r="D10" s="152"/>
      <c r="E10" s="152"/>
      <c r="F10" s="152"/>
      <c r="G10" s="152"/>
      <c r="H10" s="46"/>
      <c r="I10" s="46"/>
    </row>
    <row r="11" spans="1:15" x14ac:dyDescent="0.2">
      <c r="H11" s="46"/>
      <c r="I11" s="46"/>
    </row>
    <row r="12" spans="1:15" ht="15.75" thickBot="1" x14ac:dyDescent="0.25">
      <c r="B12" s="116"/>
      <c r="C12" s="13"/>
      <c r="D12" s="13"/>
      <c r="E12" s="13"/>
      <c r="F12" s="13"/>
      <c r="G12" s="13"/>
      <c r="H12" s="46"/>
      <c r="I12" s="46"/>
    </row>
    <row r="13" spans="1:15" ht="15.75" x14ac:dyDescent="0.2">
      <c r="B13" s="863" t="s">
        <v>255</v>
      </c>
      <c r="C13" s="914"/>
      <c r="D13" s="915"/>
      <c r="E13" s="78" t="s">
        <v>276</v>
      </c>
      <c r="G13" s="46"/>
      <c r="H13" s="46"/>
      <c r="I13" s="46"/>
    </row>
    <row r="14" spans="1:15" ht="16.5" thickBot="1" x14ac:dyDescent="0.25">
      <c r="B14" s="866"/>
      <c r="C14" s="916"/>
      <c r="D14" s="917"/>
      <c r="E14" s="79" t="s">
        <v>241</v>
      </c>
      <c r="G14" s="46"/>
      <c r="H14" s="46"/>
      <c r="I14" s="46"/>
    </row>
    <row r="15" spans="1:15" ht="15.75" thickBot="1" x14ac:dyDescent="0.25">
      <c r="A15" s="88"/>
      <c r="B15" s="188">
        <v>0</v>
      </c>
      <c r="C15" s="189" t="s">
        <v>8</v>
      </c>
      <c r="D15" s="190">
        <v>11168</v>
      </c>
      <c r="E15" s="281">
        <v>38419.230000000003</v>
      </c>
      <c r="F15" s="88"/>
      <c r="G15" s="47"/>
      <c r="H15" s="46"/>
      <c r="I15" s="46"/>
    </row>
    <row r="16" spans="1:15" ht="16.5" thickBot="1" x14ac:dyDescent="0.3">
      <c r="D16" s="81" t="s">
        <v>23</v>
      </c>
      <c r="E16" s="55">
        <f>SUM(E15:E15)</f>
        <v>38419.230000000003</v>
      </c>
      <c r="H16" s="46"/>
      <c r="I16" s="46"/>
    </row>
    <row r="17" spans="1:15" ht="15.75" thickBot="1" x14ac:dyDescent="0.25"/>
    <row r="18" spans="1:15" ht="42" customHeight="1" thickBot="1" x14ac:dyDescent="0.25">
      <c r="B18" s="992" t="str">
        <f>+B10</f>
        <v>Base de concreto asfáltico tipo CAC D-19 CA30; e=0,09 m</v>
      </c>
      <c r="C18" s="993"/>
      <c r="D18" s="993"/>
      <c r="E18" s="993"/>
      <c r="F18" s="378">
        <f>+E16</f>
        <v>38419.230000000003</v>
      </c>
      <c r="G18" s="258" t="str">
        <f>+E14</f>
        <v>[m²]</v>
      </c>
      <c r="H18" s="46"/>
      <c r="I18" s="46"/>
    </row>
    <row r="19" spans="1:15" x14ac:dyDescent="0.2">
      <c r="B19" s="61"/>
      <c r="C19" s="61"/>
      <c r="D19" s="62"/>
      <c r="E19" s="62"/>
      <c r="F19" s="62"/>
      <c r="G19" s="46"/>
      <c r="H19" s="46"/>
      <c r="I19" s="46"/>
    </row>
    <row r="20" spans="1:15" s="145" customFormat="1" ht="18" x14ac:dyDescent="0.25">
      <c r="A20" s="18" t="str">
        <f>+PRESUPUESTO!$D$19</f>
        <v>2.3.3</v>
      </c>
      <c r="B20" s="19" t="str">
        <f>+PRESUPUESTO!$E$19</f>
        <v>Carpeta de concreto asfáltico tipo CAC D-19 CA30; e=0,05 m</v>
      </c>
      <c r="C20" s="152"/>
      <c r="D20" s="152"/>
      <c r="E20" s="152"/>
      <c r="F20" s="152"/>
      <c r="G20" s="152"/>
      <c r="H20" s="152"/>
      <c r="I20" s="152"/>
    </row>
    <row r="21" spans="1:15" x14ac:dyDescent="0.2">
      <c r="B21" s="116"/>
      <c r="C21" s="13"/>
      <c r="D21" s="13"/>
      <c r="E21" s="13"/>
      <c r="F21" s="13"/>
      <c r="G21" s="13"/>
      <c r="H21" s="13"/>
      <c r="I21" s="13"/>
    </row>
    <row r="22" spans="1:15" ht="15.75" thickBot="1" x14ac:dyDescent="0.25">
      <c r="B22" s="116"/>
      <c r="C22" s="13"/>
      <c r="D22" s="13"/>
      <c r="E22" s="13"/>
      <c r="F22" s="13"/>
      <c r="G22" s="13"/>
      <c r="H22" s="13"/>
      <c r="I22" s="13"/>
    </row>
    <row r="23" spans="1:15" ht="15.75" customHeight="1" x14ac:dyDescent="0.2">
      <c r="B23" s="863" t="s">
        <v>255</v>
      </c>
      <c r="C23" s="914"/>
      <c r="D23" s="915"/>
      <c r="E23" s="78" t="s">
        <v>276</v>
      </c>
      <c r="G23" s="46"/>
      <c r="H23" s="46"/>
      <c r="I23" s="39"/>
    </row>
    <row r="24" spans="1:15" ht="16.5" thickBot="1" x14ac:dyDescent="0.25">
      <c r="B24" s="866"/>
      <c r="C24" s="916"/>
      <c r="D24" s="917"/>
      <c r="E24" s="79" t="s">
        <v>241</v>
      </c>
      <c r="G24" s="46"/>
      <c r="H24" s="46"/>
      <c r="I24" s="39"/>
    </row>
    <row r="25" spans="1:15" s="88" customFormat="1" ht="20.100000000000001" customHeight="1" thickBot="1" x14ac:dyDescent="0.3">
      <c r="B25" s="188">
        <v>0</v>
      </c>
      <c r="C25" s="189" t="s">
        <v>8</v>
      </c>
      <c r="D25" s="190">
        <v>11168</v>
      </c>
      <c r="E25" s="281">
        <v>1194.04</v>
      </c>
      <c r="G25" s="47"/>
      <c r="H25" s="56"/>
      <c r="I25" s="56"/>
      <c r="O25" s="115"/>
    </row>
    <row r="26" spans="1:15" ht="20.100000000000001" customHeight="1" thickBot="1" x14ac:dyDescent="0.3">
      <c r="D26" s="81" t="s">
        <v>23</v>
      </c>
      <c r="E26" s="55">
        <f>SUM(E25:E25)</f>
        <v>1194.04</v>
      </c>
    </row>
    <row r="27" spans="1:15" ht="15.75" thickBot="1" x14ac:dyDescent="0.25"/>
    <row r="28" spans="1:15" ht="36" customHeight="1" thickBot="1" x14ac:dyDescent="0.25">
      <c r="B28" s="992" t="str">
        <f>+B20</f>
        <v>Carpeta de concreto asfáltico tipo CAC D-19 CA30; e=0,05 m</v>
      </c>
      <c r="C28" s="993"/>
      <c r="D28" s="993"/>
      <c r="E28" s="993"/>
      <c r="F28" s="378">
        <f>+E26</f>
        <v>1194.04</v>
      </c>
      <c r="G28" s="258" t="str">
        <f>+E24</f>
        <v>[m²]</v>
      </c>
    </row>
    <row r="29" spans="1:15" x14ac:dyDescent="0.2">
      <c r="B29" s="61"/>
      <c r="C29" s="61"/>
      <c r="D29" s="62"/>
      <c r="E29" s="62"/>
      <c r="F29" s="62"/>
      <c r="G29" s="46"/>
      <c r="H29" s="46"/>
      <c r="I29" s="46"/>
    </row>
    <row r="30" spans="1:15" s="145" customFormat="1" ht="18" x14ac:dyDescent="0.25">
      <c r="A30" s="18" t="str">
        <f>+PRESUPUESTO!$D$20</f>
        <v>2.3.4</v>
      </c>
      <c r="B30" s="19" t="str">
        <f>+PRESUPUESTO!$E$20</f>
        <v>Carpeta de concreto asfáltico tipo CAC D-19 CA30; e=0,07 m</v>
      </c>
      <c r="C30" s="152"/>
      <c r="D30" s="152"/>
      <c r="E30" s="152"/>
      <c r="F30" s="152"/>
      <c r="G30" s="152"/>
      <c r="H30" s="152"/>
      <c r="I30" s="152"/>
    </row>
    <row r="32" spans="1:15" ht="15.75" thickBot="1" x14ac:dyDescent="0.25"/>
    <row r="33" spans="2:15" ht="15.75" customHeight="1" x14ac:dyDescent="0.2">
      <c r="B33" s="863" t="s">
        <v>255</v>
      </c>
      <c r="C33" s="914"/>
      <c r="D33" s="915"/>
      <c r="E33" s="78" t="s">
        <v>276</v>
      </c>
      <c r="G33" s="46"/>
      <c r="H33" s="46"/>
      <c r="I33" s="39"/>
    </row>
    <row r="34" spans="2:15" ht="16.5" thickBot="1" x14ac:dyDescent="0.25">
      <c r="B34" s="866"/>
      <c r="C34" s="916"/>
      <c r="D34" s="917"/>
      <c r="E34" s="79" t="s">
        <v>241</v>
      </c>
      <c r="G34" s="46"/>
      <c r="H34" s="46"/>
      <c r="I34" s="39"/>
    </row>
    <row r="35" spans="2:15" s="88" customFormat="1" ht="20.100000000000001" customHeight="1" thickBot="1" x14ac:dyDescent="0.3">
      <c r="B35" s="188">
        <v>0</v>
      </c>
      <c r="C35" s="189" t="s">
        <v>8</v>
      </c>
      <c r="D35" s="190">
        <v>11168</v>
      </c>
      <c r="E35" s="281">
        <v>87640.11</v>
      </c>
      <c r="G35" s="47"/>
      <c r="H35" s="56"/>
      <c r="I35" s="56"/>
      <c r="O35" s="115"/>
    </row>
    <row r="36" spans="2:15" ht="20.100000000000001" customHeight="1" thickBot="1" x14ac:dyDescent="0.3">
      <c r="D36" s="81" t="s">
        <v>23</v>
      </c>
      <c r="E36" s="55">
        <f>SUM(E35:E35)</f>
        <v>87640.11</v>
      </c>
    </row>
    <row r="37" spans="2:15" ht="15.75" thickBot="1" x14ac:dyDescent="0.25"/>
    <row r="38" spans="2:15" ht="36" customHeight="1" thickBot="1" x14ac:dyDescent="0.25">
      <c r="B38" s="992" t="str">
        <f>+B30</f>
        <v>Carpeta de concreto asfáltico tipo CAC D-19 CA30; e=0,07 m</v>
      </c>
      <c r="C38" s="993"/>
      <c r="D38" s="993"/>
      <c r="E38" s="994"/>
      <c r="F38" s="378">
        <f>+E36</f>
        <v>87640.11</v>
      </c>
      <c r="G38" s="258" t="str">
        <f>+E34</f>
        <v>[m²]</v>
      </c>
    </row>
    <row r="68" ht="30" customHeight="1" x14ac:dyDescent="0.2"/>
  </sheetData>
  <mergeCells count="8">
    <mergeCell ref="B38:E38"/>
    <mergeCell ref="B3:D4"/>
    <mergeCell ref="B8:E8"/>
    <mergeCell ref="B23:D24"/>
    <mergeCell ref="B28:E28"/>
    <mergeCell ref="B33:D34"/>
    <mergeCell ref="B13:D14"/>
    <mergeCell ref="B18:E18"/>
  </mergeCells>
  <pageMargins left="1.1811023622047245" right="0.78740157480314965" top="1.1811023622047245" bottom="0.23622047244094491" header="0.23622047244094491" footer="0"/>
  <pageSetup paperSize="9" scale="91" fitToHeight="0" orientation="portrait" r:id="rId1"/>
  <headerFooter scaleWithDoc="0" alignWithMargins="0"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O48"/>
  <sheetViews>
    <sheetView showGridLines="0" view="pageBreakPreview" zoomScale="90" zoomScaleNormal="100" zoomScaleSheetLayoutView="90" workbookViewId="0">
      <selection activeCell="J13" sqref="J13"/>
    </sheetView>
  </sheetViews>
  <sheetFormatPr baseColWidth="10" defaultColWidth="11.42578125" defaultRowHeight="15" x14ac:dyDescent="0.2"/>
  <cols>
    <col min="1" max="1" width="6.5703125" style="41" bestFit="1" customWidth="1"/>
    <col min="2" max="3" width="13.28515625" style="41" customWidth="1"/>
    <col min="4" max="4" width="15.28515625" style="41" bestFit="1" customWidth="1"/>
    <col min="5" max="5" width="14.85546875" style="41" customWidth="1"/>
    <col min="6" max="6" width="15" style="41" customWidth="1"/>
    <col min="7" max="7" width="9.28515625" style="41" customWidth="1"/>
    <col min="8" max="8" width="10.7109375" style="41" customWidth="1"/>
    <col min="9" max="9" width="8.140625" style="41" customWidth="1"/>
    <col min="10" max="10" width="10.7109375" style="41" bestFit="1" customWidth="1"/>
    <col min="11" max="11" width="13.42578125" style="41" customWidth="1"/>
    <col min="12" max="16384" width="11.42578125" style="41"/>
  </cols>
  <sheetData>
    <row r="1" spans="1:15" s="145" customFormat="1" ht="18" x14ac:dyDescent="0.25">
      <c r="A1" s="18" t="str">
        <f>+PRESUPUESTO!D22</f>
        <v>2.4.1</v>
      </c>
      <c r="B1" s="19" t="str">
        <f>+PRESUPUESTO!E22</f>
        <v>Riego de curado con emulsión catiónica CI</v>
      </c>
      <c r="C1" s="152"/>
      <c r="D1" s="152"/>
      <c r="E1" s="152"/>
      <c r="F1" s="152"/>
      <c r="G1" s="152"/>
      <c r="H1" s="152"/>
      <c r="I1" s="152"/>
    </row>
    <row r="2" spans="1:15" ht="15.75" thickBot="1" x14ac:dyDescent="0.25"/>
    <row r="3" spans="1:15" ht="15.75" customHeight="1" x14ac:dyDescent="0.2">
      <c r="B3" s="863" t="s">
        <v>255</v>
      </c>
      <c r="C3" s="914"/>
      <c r="D3" s="915"/>
      <c r="E3" s="78" t="s">
        <v>276</v>
      </c>
      <c r="G3" s="46"/>
      <c r="H3" s="46"/>
      <c r="I3" s="39"/>
    </row>
    <row r="4" spans="1:15" ht="16.5" thickBot="1" x14ac:dyDescent="0.25">
      <c r="B4" s="866"/>
      <c r="C4" s="916"/>
      <c r="D4" s="917"/>
      <c r="E4" s="79" t="s">
        <v>241</v>
      </c>
      <c r="G4" s="46"/>
      <c r="H4" s="46"/>
      <c r="I4" s="39"/>
    </row>
    <row r="5" spans="1:15" s="88" customFormat="1" ht="20.100000000000001" customHeight="1" thickBot="1" x14ac:dyDescent="0.3">
      <c r="B5" s="188">
        <v>0</v>
      </c>
      <c r="C5" s="189" t="s">
        <v>8</v>
      </c>
      <c r="D5" s="153" t="s">
        <v>316</v>
      </c>
      <c r="E5" s="281">
        <v>291877.5172</v>
      </c>
      <c r="G5" s="47"/>
      <c r="H5" s="56"/>
      <c r="I5" s="56"/>
      <c r="O5" s="115"/>
    </row>
    <row r="6" spans="1:15" ht="20.100000000000001" customHeight="1" thickBot="1" x14ac:dyDescent="0.3">
      <c r="D6" s="81" t="s">
        <v>23</v>
      </c>
      <c r="E6" s="55">
        <f>SUM(E5:E5)</f>
        <v>291877.5172</v>
      </c>
    </row>
    <row r="7" spans="1:15" ht="15.75" thickBot="1" x14ac:dyDescent="0.25">
      <c r="B7" s="60"/>
    </row>
    <row r="8" spans="1:15" ht="36" customHeight="1" thickBot="1" x14ac:dyDescent="0.25">
      <c r="B8" s="992" t="str">
        <f>+B1</f>
        <v>Riego de curado con emulsión catiónica CI</v>
      </c>
      <c r="C8" s="993"/>
      <c r="D8" s="993"/>
      <c r="E8" s="993"/>
      <c r="F8" s="392">
        <f>+E6</f>
        <v>291877.5172</v>
      </c>
      <c r="G8" s="393" t="str">
        <f>+E4</f>
        <v>[m²]</v>
      </c>
    </row>
    <row r="9" spans="1:15" ht="18" x14ac:dyDescent="0.2">
      <c r="B9" s="394"/>
      <c r="C9" s="394"/>
      <c r="D9" s="394"/>
      <c r="E9" s="394"/>
      <c r="F9" s="183"/>
      <c r="G9" s="395"/>
    </row>
    <row r="10" spans="1:15" s="145" customFormat="1" ht="18" x14ac:dyDescent="0.25">
      <c r="A10" s="18" t="str">
        <f>+PRESUPUESTO!D23</f>
        <v>2.4.2</v>
      </c>
      <c r="B10" s="19" t="str">
        <f>+PRESUPUESTO!E23</f>
        <v>Riego de liga con emulsión catiónica CRR</v>
      </c>
      <c r="C10" s="152"/>
      <c r="D10" s="152"/>
      <c r="E10" s="152"/>
      <c r="F10" s="152"/>
      <c r="G10" s="152"/>
      <c r="H10" s="152"/>
      <c r="I10" s="152"/>
    </row>
    <row r="11" spans="1:15" ht="15.75" thickBot="1" x14ac:dyDescent="0.25"/>
    <row r="12" spans="1:15" ht="15.75" customHeight="1" x14ac:dyDescent="0.2">
      <c r="B12" s="863" t="s">
        <v>255</v>
      </c>
      <c r="C12" s="914"/>
      <c r="D12" s="915"/>
      <c r="E12" s="78" t="s">
        <v>276</v>
      </c>
      <c r="G12" s="46"/>
      <c r="H12" s="46"/>
      <c r="I12" s="39"/>
    </row>
    <row r="13" spans="1:15" ht="16.5" thickBot="1" x14ac:dyDescent="0.25">
      <c r="B13" s="866"/>
      <c r="C13" s="916"/>
      <c r="D13" s="917"/>
      <c r="E13" s="79" t="s">
        <v>241</v>
      </c>
      <c r="G13" s="46"/>
      <c r="H13" s="46"/>
      <c r="I13" s="39"/>
    </row>
    <row r="14" spans="1:15" s="88" customFormat="1" ht="20.100000000000001" customHeight="1" thickBot="1" x14ac:dyDescent="0.3">
      <c r="B14" s="188">
        <v>0</v>
      </c>
      <c r="C14" s="189" t="s">
        <v>8</v>
      </c>
      <c r="D14" s="153" t="s">
        <v>316</v>
      </c>
      <c r="E14" s="281">
        <v>177691.45689999996</v>
      </c>
      <c r="G14" s="47"/>
      <c r="H14" s="56"/>
      <c r="I14" s="56"/>
      <c r="O14" s="115"/>
    </row>
    <row r="15" spans="1:15" ht="20.100000000000001" customHeight="1" thickBot="1" x14ac:dyDescent="0.3">
      <c r="D15" s="81" t="s">
        <v>23</v>
      </c>
      <c r="E15" s="55">
        <f>SUM(E14:E14)</f>
        <v>177691.45689999996</v>
      </c>
    </row>
    <row r="16" spans="1:15" ht="15.75" thickBot="1" x14ac:dyDescent="0.25">
      <c r="B16" s="60"/>
    </row>
    <row r="17" spans="2:9" ht="36" customHeight="1" thickBot="1" x14ac:dyDescent="0.25">
      <c r="B17" s="992" t="str">
        <f>+B10</f>
        <v>Riego de liga con emulsión catiónica CRR</v>
      </c>
      <c r="C17" s="993"/>
      <c r="D17" s="993"/>
      <c r="E17" s="993"/>
      <c r="F17" s="392">
        <f>+E15</f>
        <v>177691.45689999996</v>
      </c>
      <c r="G17" s="393" t="str">
        <f>+E13</f>
        <v>[m²]</v>
      </c>
    </row>
    <row r="18" spans="2:9" x14ac:dyDescent="0.2">
      <c r="B18" s="61"/>
      <c r="C18" s="61"/>
      <c r="D18" s="62"/>
      <c r="E18" s="62"/>
      <c r="F18" s="62"/>
      <c r="G18" s="46"/>
      <c r="H18" s="46"/>
      <c r="I18" s="46"/>
    </row>
    <row r="48" ht="30" customHeight="1" x14ac:dyDescent="0.2"/>
  </sheetData>
  <mergeCells count="4">
    <mergeCell ref="B3:D4"/>
    <mergeCell ref="B8:E8"/>
    <mergeCell ref="B12:D13"/>
    <mergeCell ref="B17:E17"/>
  </mergeCells>
  <pageMargins left="1.1811023622047245" right="0.78740157480314965" top="1.1811023622047245" bottom="0.23622047244094491" header="0.23622047244094491" footer="0"/>
  <pageSetup paperSize="9" scale="91" fitToHeight="0" orientation="portrait" r:id="rId1"/>
  <headerFooter scaleWithDoc="0" alignWithMargins="0"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3"/>
  <sheetViews>
    <sheetView view="pageBreakPreview" topLeftCell="A16" zoomScale="90" zoomScaleNormal="100" zoomScaleSheetLayoutView="90" workbookViewId="0">
      <selection activeCell="L19" sqref="L19"/>
    </sheetView>
  </sheetViews>
  <sheetFormatPr baseColWidth="10" defaultColWidth="11.42578125" defaultRowHeight="15" x14ac:dyDescent="0.2"/>
  <cols>
    <col min="1" max="1" width="6" style="41" bestFit="1" customWidth="1"/>
    <col min="2" max="2" width="9.42578125" style="88" customWidth="1"/>
    <col min="3" max="3" width="13.140625" style="41" bestFit="1" customWidth="1"/>
    <col min="4" max="4" width="14.42578125" style="41" customWidth="1"/>
    <col min="5" max="7" width="10.7109375" style="41" customWidth="1"/>
    <col min="8" max="8" width="11.42578125" style="41"/>
    <col min="9" max="9" width="14.140625" style="41" bestFit="1" customWidth="1"/>
    <col min="10" max="10" width="6.42578125" style="41" customWidth="1"/>
    <col min="11" max="11" width="4" style="41" customWidth="1"/>
    <col min="12" max="16" width="11.42578125" style="41"/>
    <col min="17" max="31" width="11.42578125" style="41" customWidth="1"/>
    <col min="32" max="16384" width="11.42578125" style="41"/>
  </cols>
  <sheetData>
    <row r="1" spans="1:9" s="145" customFormat="1" ht="18" x14ac:dyDescent="0.25">
      <c r="A1" s="187" t="str">
        <f>PRESUPUESTO!$C$25</f>
        <v>3.1</v>
      </c>
      <c r="B1" s="151" t="str">
        <f>PRESUPUESTO!$E$25</f>
        <v>Hormigón de cemento portland H-8, excluida la armadura</v>
      </c>
      <c r="C1" s="45"/>
      <c r="D1" s="152"/>
      <c r="E1" s="152"/>
      <c r="F1" s="152"/>
    </row>
    <row r="3" spans="1:9" ht="15.75" x14ac:dyDescent="0.25">
      <c r="B3" s="53" t="s">
        <v>91</v>
      </c>
      <c r="C3" s="38"/>
      <c r="D3" s="13"/>
      <c r="E3" s="13"/>
      <c r="F3" s="13"/>
    </row>
    <row r="4" spans="1:9" ht="15.75" thickBot="1" x14ac:dyDescent="0.25">
      <c r="C4" s="13"/>
      <c r="D4" s="13"/>
      <c r="E4" s="13"/>
      <c r="F4" s="13"/>
      <c r="G4" s="13"/>
    </row>
    <row r="5" spans="1:9" ht="48" thickBot="1" x14ac:dyDescent="0.25">
      <c r="B5" s="106" t="s">
        <v>84</v>
      </c>
      <c r="C5" s="107" t="s">
        <v>77</v>
      </c>
      <c r="D5" s="108" t="s">
        <v>78</v>
      </c>
      <c r="E5" s="109" t="s">
        <v>79</v>
      </c>
      <c r="F5" s="300" t="s">
        <v>113</v>
      </c>
      <c r="G5" s="300" t="s">
        <v>112</v>
      </c>
      <c r="H5" s="301" t="s">
        <v>111</v>
      </c>
      <c r="I5" s="124" t="s">
        <v>244</v>
      </c>
    </row>
    <row r="6" spans="1:9" ht="20.25" customHeight="1" x14ac:dyDescent="0.2">
      <c r="B6" s="93" t="s">
        <v>42</v>
      </c>
      <c r="C6" s="96" t="s">
        <v>259</v>
      </c>
      <c r="D6" s="94" t="s">
        <v>138</v>
      </c>
      <c r="E6" s="95">
        <v>2</v>
      </c>
      <c r="F6" s="72">
        <v>1.5</v>
      </c>
      <c r="G6" s="72">
        <v>1</v>
      </c>
      <c r="H6" s="73">
        <v>16</v>
      </c>
      <c r="I6" s="76">
        <v>1.2537900000000011</v>
      </c>
    </row>
    <row r="7" spans="1:9" ht="20.25" customHeight="1" x14ac:dyDescent="0.2">
      <c r="B7" s="93" t="s">
        <v>38</v>
      </c>
      <c r="C7" s="96" t="s">
        <v>260</v>
      </c>
      <c r="D7" s="94" t="s">
        <v>138</v>
      </c>
      <c r="E7" s="95">
        <v>2</v>
      </c>
      <c r="F7" s="72">
        <v>4</v>
      </c>
      <c r="G7" s="72">
        <v>2</v>
      </c>
      <c r="H7" s="73">
        <v>16</v>
      </c>
      <c r="I7" s="76">
        <v>1.2537900000000011</v>
      </c>
    </row>
    <row r="8" spans="1:9" ht="20.25" customHeight="1" x14ac:dyDescent="0.2">
      <c r="B8" s="93" t="s">
        <v>40</v>
      </c>
      <c r="C8" s="96" t="s">
        <v>261</v>
      </c>
      <c r="D8" s="94" t="s">
        <v>138</v>
      </c>
      <c r="E8" s="95">
        <v>3</v>
      </c>
      <c r="F8" s="72">
        <v>1.5</v>
      </c>
      <c r="G8" s="72">
        <v>1</v>
      </c>
      <c r="H8" s="73">
        <v>16</v>
      </c>
      <c r="I8" s="76">
        <v>1.6295400000000013</v>
      </c>
    </row>
    <row r="9" spans="1:9" ht="20.25" customHeight="1" x14ac:dyDescent="0.2">
      <c r="B9" s="93" t="s">
        <v>41</v>
      </c>
      <c r="C9" s="96" t="s">
        <v>262</v>
      </c>
      <c r="D9" s="94" t="s">
        <v>138</v>
      </c>
      <c r="E9" s="95">
        <v>2</v>
      </c>
      <c r="F9" s="72">
        <v>4</v>
      </c>
      <c r="G9" s="72">
        <v>1</v>
      </c>
      <c r="H9" s="73">
        <v>16</v>
      </c>
      <c r="I9" s="76">
        <v>2.2341800000000025</v>
      </c>
    </row>
    <row r="10" spans="1:9" ht="20.25" customHeight="1" thickBot="1" x14ac:dyDescent="0.25">
      <c r="B10" s="97" t="s">
        <v>239</v>
      </c>
      <c r="C10" s="98" t="s">
        <v>263</v>
      </c>
      <c r="D10" s="99" t="s">
        <v>138</v>
      </c>
      <c r="E10" s="100">
        <v>2</v>
      </c>
      <c r="F10" s="74">
        <v>1.5</v>
      </c>
      <c r="G10" s="74">
        <v>1</v>
      </c>
      <c r="H10" s="165">
        <v>14</v>
      </c>
      <c r="I10" s="302">
        <v>1.2537900000000011</v>
      </c>
    </row>
    <row r="11" spans="1:9" ht="22.5" customHeight="1" thickBot="1" x14ac:dyDescent="0.25">
      <c r="B11" s="15"/>
      <c r="C11" s="15"/>
      <c r="D11" s="15"/>
      <c r="E11" s="15"/>
      <c r="F11" s="46"/>
      <c r="G11" s="46"/>
      <c r="H11" s="144" t="s">
        <v>23</v>
      </c>
      <c r="I11" s="144">
        <f>SUM(I6:I10)</f>
        <v>7.6250900000000064</v>
      </c>
    </row>
    <row r="12" spans="1:9" x14ac:dyDescent="0.2">
      <c r="B12" s="110" t="s">
        <v>26</v>
      </c>
      <c r="C12" s="111" t="s">
        <v>30</v>
      </c>
    </row>
    <row r="13" spans="1:9" x14ac:dyDescent="0.2">
      <c r="B13" s="110" t="s">
        <v>27</v>
      </c>
      <c r="C13" s="111" t="s">
        <v>28</v>
      </c>
    </row>
    <row r="14" spans="1:9" x14ac:dyDescent="0.2">
      <c r="B14" s="110" t="s">
        <v>25</v>
      </c>
      <c r="C14" s="111" t="s">
        <v>29</v>
      </c>
      <c r="G14" s="65"/>
      <c r="H14" s="111"/>
    </row>
    <row r="15" spans="1:9" x14ac:dyDescent="0.2">
      <c r="C15" s="60"/>
      <c r="G15" s="65"/>
      <c r="H15" s="111"/>
    </row>
    <row r="16" spans="1:9" ht="15.75" x14ac:dyDescent="0.2">
      <c r="B16" s="53" t="s">
        <v>134</v>
      </c>
      <c r="C16" s="60"/>
      <c r="G16" s="65"/>
      <c r="H16" s="111"/>
    </row>
    <row r="17" spans="2:9" ht="16.5" thickBot="1" x14ac:dyDescent="0.25">
      <c r="B17" s="53"/>
      <c r="C17" s="60"/>
      <c r="G17" s="65"/>
      <c r="H17" s="111"/>
    </row>
    <row r="18" spans="2:9" ht="48" thickBot="1" x14ac:dyDescent="0.25">
      <c r="B18" s="89" t="s">
        <v>84</v>
      </c>
      <c r="C18" s="90" t="s">
        <v>77</v>
      </c>
      <c r="D18" s="90" t="s">
        <v>78</v>
      </c>
      <c r="E18" s="90" t="s">
        <v>137</v>
      </c>
      <c r="F18" s="90" t="s">
        <v>136</v>
      </c>
      <c r="G18" s="192" t="s">
        <v>133</v>
      </c>
      <c r="H18" s="114" t="s">
        <v>244</v>
      </c>
    </row>
    <row r="19" spans="2:9" x14ac:dyDescent="0.2">
      <c r="B19" s="101" t="s">
        <v>264</v>
      </c>
      <c r="C19" s="102">
        <v>25</v>
      </c>
      <c r="D19" s="102" t="s">
        <v>138</v>
      </c>
      <c r="E19" s="92">
        <v>1</v>
      </c>
      <c r="F19" s="92">
        <f>E19*2</f>
        <v>2</v>
      </c>
      <c r="G19" s="182">
        <v>0.34</v>
      </c>
      <c r="H19" s="146">
        <f>+G19*F19*E19</f>
        <v>0.68</v>
      </c>
    </row>
    <row r="20" spans="2:9" x14ac:dyDescent="0.2">
      <c r="B20" s="93" t="s">
        <v>39</v>
      </c>
      <c r="C20" s="94" t="s">
        <v>318</v>
      </c>
      <c r="D20" s="221" t="s">
        <v>138</v>
      </c>
      <c r="E20" s="223">
        <v>1</v>
      </c>
      <c r="F20" s="223">
        <v>2</v>
      </c>
      <c r="G20" s="149">
        <v>0.34</v>
      </c>
      <c r="H20" s="76">
        <f t="shared" ref="H20:H21" si="0">+G20*F20*E20</f>
        <v>0.68</v>
      </c>
    </row>
    <row r="21" spans="2:9" x14ac:dyDescent="0.2">
      <c r="B21" s="93" t="s">
        <v>317</v>
      </c>
      <c r="C21" s="94">
        <v>6151</v>
      </c>
      <c r="D21" s="221" t="s">
        <v>138</v>
      </c>
      <c r="E21" s="223">
        <v>1</v>
      </c>
      <c r="F21" s="223">
        <v>2</v>
      </c>
      <c r="G21" s="149">
        <v>0.34</v>
      </c>
      <c r="H21" s="76">
        <f t="shared" si="0"/>
        <v>0.68</v>
      </c>
    </row>
    <row r="22" spans="2:9" ht="15.75" thickBot="1" x14ac:dyDescent="0.25">
      <c r="B22" s="97" t="s">
        <v>103</v>
      </c>
      <c r="C22" s="99">
        <v>11143</v>
      </c>
      <c r="D22" s="99" t="s">
        <v>138</v>
      </c>
      <c r="E22" s="186">
        <v>1</v>
      </c>
      <c r="F22" s="186">
        <f>E22*2</f>
        <v>2</v>
      </c>
      <c r="G22" s="150">
        <v>0.34</v>
      </c>
      <c r="H22" s="302">
        <f>+G22*F22*E22</f>
        <v>0.68</v>
      </c>
    </row>
    <row r="23" spans="2:9" ht="16.5" thickBot="1" x14ac:dyDescent="0.25">
      <c r="B23" s="15"/>
      <c r="C23" s="103"/>
      <c r="D23" s="194"/>
      <c r="F23" s="105"/>
      <c r="G23" s="191" t="s">
        <v>23</v>
      </c>
      <c r="H23" s="196">
        <f>SUM(H19:H22)</f>
        <v>2.72</v>
      </c>
    </row>
    <row r="24" spans="2:9" x14ac:dyDescent="0.2">
      <c r="C24" s="60"/>
      <c r="G24" s="65"/>
      <c r="H24" s="111"/>
    </row>
    <row r="25" spans="2:9" ht="15.75" x14ac:dyDescent="0.2">
      <c r="B25" s="53" t="s">
        <v>135</v>
      </c>
      <c r="C25" s="60"/>
      <c r="G25" s="65"/>
      <c r="H25" s="111"/>
    </row>
    <row r="26" spans="2:9" ht="15.75" thickBot="1" x14ac:dyDescent="0.25">
      <c r="C26" s="60"/>
      <c r="G26" s="65"/>
      <c r="H26" s="111"/>
    </row>
    <row r="27" spans="2:9" ht="48" thickBot="1" x14ac:dyDescent="0.25">
      <c r="B27" s="89" t="s">
        <v>84</v>
      </c>
      <c r="C27" s="90" t="s">
        <v>77</v>
      </c>
      <c r="D27" s="90" t="s">
        <v>78</v>
      </c>
      <c r="E27" s="90" t="s">
        <v>137</v>
      </c>
      <c r="F27" s="90" t="s">
        <v>136</v>
      </c>
      <c r="G27" s="192" t="s">
        <v>133</v>
      </c>
      <c r="H27" s="114" t="s">
        <v>244</v>
      </c>
    </row>
    <row r="28" spans="2:9" ht="30.75" thickBot="1" x14ac:dyDescent="0.25">
      <c r="B28" s="350" t="s">
        <v>75</v>
      </c>
      <c r="C28" s="351" t="s">
        <v>265</v>
      </c>
      <c r="D28" s="180" t="s">
        <v>138</v>
      </c>
      <c r="E28" s="347">
        <f>SUM('3.5'!B11:B12)+SUM('3.6'!B6:B7)+SUM('3.7'!B6:B6)</f>
        <v>72</v>
      </c>
      <c r="F28" s="347">
        <f>2*E28</f>
        <v>144</v>
      </c>
      <c r="G28" s="348">
        <v>0.34</v>
      </c>
      <c r="H28" s="349">
        <f>+G28*F28</f>
        <v>48.96</v>
      </c>
    </row>
    <row r="29" spans="2:9" ht="16.5" thickBot="1" x14ac:dyDescent="0.25">
      <c r="B29" s="15"/>
      <c r="C29" s="103"/>
      <c r="D29" s="194"/>
      <c r="E29" s="160"/>
      <c r="F29" s="105"/>
      <c r="G29" s="191" t="s">
        <v>23</v>
      </c>
      <c r="H29" s="196">
        <f>SUM(H28:H28)</f>
        <v>48.96</v>
      </c>
    </row>
    <row r="30" spans="2:9" ht="15.75" thickBot="1" x14ac:dyDescent="0.25">
      <c r="C30" s="60"/>
    </row>
    <row r="31" spans="2:9" ht="21" customHeight="1" x14ac:dyDescent="0.2">
      <c r="B31" s="904" t="str">
        <f>+B1</f>
        <v>Hormigón de cemento portland H-8, excluida la armadura</v>
      </c>
      <c r="C31" s="905"/>
      <c r="D31" s="905"/>
      <c r="E31" s="905"/>
      <c r="F31" s="906"/>
      <c r="G31" s="910">
        <f>+H29+H23+I11</f>
        <v>59.305090000000007</v>
      </c>
      <c r="H31" s="910"/>
      <c r="I31" s="912" t="s">
        <v>242</v>
      </c>
    </row>
    <row r="32" spans="2:9" ht="15" customHeight="1" thickBot="1" x14ac:dyDescent="0.25">
      <c r="B32" s="907"/>
      <c r="C32" s="908"/>
      <c r="D32" s="908"/>
      <c r="E32" s="908"/>
      <c r="F32" s="909"/>
      <c r="G32" s="911"/>
      <c r="H32" s="911"/>
      <c r="I32" s="913"/>
    </row>
    <row r="33" ht="15.75" customHeight="1" x14ac:dyDescent="0.2"/>
  </sheetData>
  <mergeCells count="3">
    <mergeCell ref="I31:I32"/>
    <mergeCell ref="B31:F32"/>
    <mergeCell ref="G31:H32"/>
  </mergeCells>
  <phoneticPr fontId="57" type="noConversion"/>
  <pageMargins left="1.1811023622047245" right="0.78740157480314965" top="1.1811023622047245" bottom="0.23622047244094491" header="0.23622047244094491" footer="0"/>
  <pageSetup paperSize="9" scale="79" fitToHeight="0" orientation="portrait" r:id="rId1"/>
  <headerFooter scaleWithDoc="0" alignWithMargins="0"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62</vt:i4>
      </vt:variant>
      <vt:variant>
        <vt:lpstr>Rangos con nombre</vt:lpstr>
      </vt:variant>
      <vt:variant>
        <vt:i4>118</vt:i4>
      </vt:variant>
    </vt:vector>
  </HeadingPairs>
  <TitlesOfParts>
    <vt:vector size="180" baseType="lpstr">
      <vt:lpstr>Coef K</vt:lpstr>
      <vt:lpstr>PRESUPUESTO</vt:lpstr>
      <vt:lpstr>1.1</vt:lpstr>
      <vt:lpstr>1.2</vt:lpstr>
      <vt:lpstr>2.1</vt:lpstr>
      <vt:lpstr>2.2</vt:lpstr>
      <vt:lpstr>2.3</vt:lpstr>
      <vt:lpstr>2.4</vt:lpstr>
      <vt:lpstr>3.1</vt:lpstr>
      <vt:lpstr>3.2</vt:lpstr>
      <vt:lpstr>3.3</vt:lpstr>
      <vt:lpstr>3.4</vt:lpstr>
      <vt:lpstr>3.5</vt:lpstr>
      <vt:lpstr>3.6</vt:lpstr>
      <vt:lpstr>3.7</vt:lpstr>
      <vt:lpstr>3.8</vt:lpstr>
      <vt:lpstr>4.1.1</vt:lpstr>
      <vt:lpstr>4.1.2</vt:lpstr>
      <vt:lpstr>4.1.3</vt:lpstr>
      <vt:lpstr>4.1.4</vt:lpstr>
      <vt:lpstr>4.1.5</vt:lpstr>
      <vt:lpstr>4.1.6</vt:lpstr>
      <vt:lpstr>4.2</vt:lpstr>
      <vt:lpstr>4.3</vt:lpstr>
      <vt:lpstr>5.1</vt:lpstr>
      <vt:lpstr>5.2</vt:lpstr>
      <vt:lpstr>5.3</vt:lpstr>
      <vt:lpstr>6.1</vt:lpstr>
      <vt:lpstr>6.2</vt:lpstr>
      <vt:lpstr>6.3</vt:lpstr>
      <vt:lpstr>6.4</vt:lpstr>
      <vt:lpstr>6.5</vt:lpstr>
      <vt:lpstr>6.6</vt:lpstr>
      <vt:lpstr>6.7</vt:lpstr>
      <vt:lpstr>6.8</vt:lpstr>
      <vt:lpstr>6.9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7.14</vt:lpstr>
      <vt:lpstr>7.16</vt:lpstr>
      <vt:lpstr>7.17</vt:lpstr>
      <vt:lpstr>7.18</vt:lpstr>
      <vt:lpstr>7.19</vt:lpstr>
      <vt:lpstr>7.20</vt:lpstr>
      <vt:lpstr>8.1</vt:lpstr>
      <vt:lpstr>8.2</vt:lpstr>
      <vt:lpstr>8.3</vt:lpstr>
      <vt:lpstr>8.4</vt:lpstr>
      <vt:lpstr>8.10</vt:lpstr>
      <vt:lpstr>9</vt:lpstr>
      <vt:lpstr>1a9</vt:lpstr>
      <vt:lpstr>'1.1'!Área_de_impresión</vt:lpstr>
      <vt:lpstr>'1.2'!Área_de_impresión</vt:lpstr>
      <vt:lpstr>'1a9'!Área_de_impresión</vt:lpstr>
      <vt:lpstr>'2.1'!Área_de_impresión</vt:lpstr>
      <vt:lpstr>'2.2'!Área_de_impresión</vt:lpstr>
      <vt:lpstr>'2.3'!Área_de_impresión</vt:lpstr>
      <vt:lpstr>'2.4'!Área_de_impresión</vt:lpstr>
      <vt:lpstr>'3.1'!Área_de_impresión</vt:lpstr>
      <vt:lpstr>'3.2'!Área_de_impresión</vt:lpstr>
      <vt:lpstr>'3.3'!Área_de_impresión</vt:lpstr>
      <vt:lpstr>'3.4'!Área_de_impresión</vt:lpstr>
      <vt:lpstr>'3.5'!Área_de_impresión</vt:lpstr>
      <vt:lpstr>'3.6'!Área_de_impresión</vt:lpstr>
      <vt:lpstr>'3.7'!Área_de_impresión</vt:lpstr>
      <vt:lpstr>'3.8'!Área_de_impresión</vt:lpstr>
      <vt:lpstr>'4.1.1'!Área_de_impresión</vt:lpstr>
      <vt:lpstr>'4.1.2'!Área_de_impresión</vt:lpstr>
      <vt:lpstr>'4.1.3'!Área_de_impresión</vt:lpstr>
      <vt:lpstr>'4.1.4'!Área_de_impresión</vt:lpstr>
      <vt:lpstr>'4.1.5'!Área_de_impresión</vt:lpstr>
      <vt:lpstr>'4.1.6'!Área_de_impresión</vt:lpstr>
      <vt:lpstr>'5.1'!Área_de_impresión</vt:lpstr>
      <vt:lpstr>'5.2'!Área_de_impresión</vt:lpstr>
      <vt:lpstr>'5.3'!Área_de_impresión</vt:lpstr>
      <vt:lpstr>'6.1'!Área_de_impresión</vt:lpstr>
      <vt:lpstr>'6.2'!Área_de_impresión</vt:lpstr>
      <vt:lpstr>'6.3'!Área_de_impresión</vt:lpstr>
      <vt:lpstr>'6.4'!Área_de_impresión</vt:lpstr>
      <vt:lpstr>'6.5'!Área_de_impresión</vt:lpstr>
      <vt:lpstr>'6.6'!Área_de_impresión</vt:lpstr>
      <vt:lpstr>'6.7'!Área_de_impresión</vt:lpstr>
      <vt:lpstr>'6.8'!Área_de_impresión</vt:lpstr>
      <vt:lpstr>'6.9'!Área_de_impresión</vt:lpstr>
      <vt:lpstr>'7.1'!Área_de_impresión</vt:lpstr>
      <vt:lpstr>'7.10'!Área_de_impresión</vt:lpstr>
      <vt:lpstr>'7.11'!Área_de_impresión</vt:lpstr>
      <vt:lpstr>'7.12'!Área_de_impresión</vt:lpstr>
      <vt:lpstr>'7.13'!Área_de_impresión</vt:lpstr>
      <vt:lpstr>'7.14'!Área_de_impresión</vt:lpstr>
      <vt:lpstr>'7.16'!Área_de_impresión</vt:lpstr>
      <vt:lpstr>'7.17'!Área_de_impresión</vt:lpstr>
      <vt:lpstr>'7.18'!Área_de_impresión</vt:lpstr>
      <vt:lpstr>'7.19'!Área_de_impresión</vt:lpstr>
      <vt:lpstr>'7.2'!Área_de_impresión</vt:lpstr>
      <vt:lpstr>'7.20'!Área_de_impresión</vt:lpstr>
      <vt:lpstr>'7.3'!Área_de_impresión</vt:lpstr>
      <vt:lpstr>'7.4'!Área_de_impresión</vt:lpstr>
      <vt:lpstr>'7.5'!Área_de_impresión</vt:lpstr>
      <vt:lpstr>'7.6'!Área_de_impresión</vt:lpstr>
      <vt:lpstr>'7.7'!Área_de_impresión</vt:lpstr>
      <vt:lpstr>'7.8'!Área_de_impresión</vt:lpstr>
      <vt:lpstr>'7.9'!Área_de_impresión</vt:lpstr>
      <vt:lpstr>'8.1'!Área_de_impresión</vt:lpstr>
      <vt:lpstr>'8.10'!Área_de_impresión</vt:lpstr>
      <vt:lpstr>'8.2'!Área_de_impresión</vt:lpstr>
      <vt:lpstr>'8.3'!Área_de_impresión</vt:lpstr>
      <vt:lpstr>'8.4'!Área_de_impresión</vt:lpstr>
      <vt:lpstr>'9'!Área_de_impresión</vt:lpstr>
      <vt:lpstr>'Coef K'!Área_de_impresión</vt:lpstr>
      <vt:lpstr>PRESUPUESTO!Área_de_impresión</vt:lpstr>
      <vt:lpstr>'1.1'!Print_Area</vt:lpstr>
      <vt:lpstr>'1.2'!Print_Area</vt:lpstr>
      <vt:lpstr>'2.1'!Print_Area</vt:lpstr>
      <vt:lpstr>'2.2'!Print_Area</vt:lpstr>
      <vt:lpstr>'2.3'!Print_Area</vt:lpstr>
      <vt:lpstr>'2.4'!Print_Area</vt:lpstr>
      <vt:lpstr>'3.1'!Print_Area</vt:lpstr>
      <vt:lpstr>'3.2'!Print_Area</vt:lpstr>
      <vt:lpstr>'3.3'!Print_Area</vt:lpstr>
      <vt:lpstr>'3.4'!Print_Area</vt:lpstr>
      <vt:lpstr>'3.5'!Print_Area</vt:lpstr>
      <vt:lpstr>'3.6'!Print_Area</vt:lpstr>
      <vt:lpstr>'3.7'!Print_Area</vt:lpstr>
      <vt:lpstr>'3.8'!Print_Area</vt:lpstr>
      <vt:lpstr>'4.1.1'!Print_Area</vt:lpstr>
      <vt:lpstr>'4.1.2'!Print_Area</vt:lpstr>
      <vt:lpstr>'4.1.3'!Print_Area</vt:lpstr>
      <vt:lpstr>'4.1.4'!Print_Area</vt:lpstr>
      <vt:lpstr>'4.1.5'!Print_Area</vt:lpstr>
      <vt:lpstr>'4.1.6'!Print_Area</vt:lpstr>
      <vt:lpstr>'6.1'!Print_Area</vt:lpstr>
      <vt:lpstr>'6.2'!Print_Area</vt:lpstr>
      <vt:lpstr>'6.3'!Print_Area</vt:lpstr>
      <vt:lpstr>'6.4'!Print_Area</vt:lpstr>
      <vt:lpstr>'6.5'!Print_Area</vt:lpstr>
      <vt:lpstr>'6.6'!Print_Area</vt:lpstr>
      <vt:lpstr>'6.7'!Print_Area</vt:lpstr>
      <vt:lpstr>'6.8'!Print_Area</vt:lpstr>
      <vt:lpstr>'6.9'!Print_Area</vt:lpstr>
      <vt:lpstr>'7.1'!Print_Area</vt:lpstr>
      <vt:lpstr>'7.10'!Print_Area</vt:lpstr>
      <vt:lpstr>'7.11'!Print_Area</vt:lpstr>
      <vt:lpstr>'7.12'!Print_Area</vt:lpstr>
      <vt:lpstr>'7.13'!Print_Area</vt:lpstr>
      <vt:lpstr>'7.14'!Print_Area</vt:lpstr>
      <vt:lpstr>'7.16'!Print_Area</vt:lpstr>
      <vt:lpstr>'7.17'!Print_Area</vt:lpstr>
      <vt:lpstr>'7.18'!Print_Area</vt:lpstr>
      <vt:lpstr>'7.19'!Print_Area</vt:lpstr>
      <vt:lpstr>'7.2'!Print_Area</vt:lpstr>
      <vt:lpstr>'7.20'!Print_Area</vt:lpstr>
      <vt:lpstr>'7.3'!Print_Area</vt:lpstr>
      <vt:lpstr>'7.4'!Print_Area</vt:lpstr>
      <vt:lpstr>'7.5'!Print_Area</vt:lpstr>
      <vt:lpstr>'7.6'!Print_Area</vt:lpstr>
      <vt:lpstr>'7.7'!Print_Area</vt:lpstr>
      <vt:lpstr>'7.8'!Print_Area</vt:lpstr>
      <vt:lpstr>'7.9'!Print_Area</vt:lpstr>
      <vt:lpstr>'8.1'!Print_Area</vt:lpstr>
      <vt:lpstr>'8.10'!Print_Area</vt:lpstr>
      <vt:lpstr>'8.2'!Print_Area</vt:lpstr>
      <vt:lpstr>'8.3'!Print_Area</vt:lpstr>
      <vt:lpstr>'8.4'!Print_Area</vt:lpstr>
      <vt:lpstr>'9'!Print_Area</vt:lpstr>
      <vt:lpstr>'Coef K'!Print_Area</vt:lpstr>
      <vt:lpstr>PRESUPUESTO!Print_Area</vt:lpstr>
      <vt:lpstr>PRESUPUESTO!Print_Titles</vt:lpstr>
      <vt:lpstr>PRESUPUESTO!Títulos_a_imprimir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Waldo KUHN</dc:creator>
  <cp:lastModifiedBy>dibujante</cp:lastModifiedBy>
  <cp:lastPrinted>2024-12-23T15:39:56Z</cp:lastPrinted>
  <dcterms:created xsi:type="dcterms:W3CDTF">2017-06-22T14:49:53Z</dcterms:created>
  <dcterms:modified xsi:type="dcterms:W3CDTF">2024-12-23T15:40:01Z</dcterms:modified>
</cp:coreProperties>
</file>